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یر ماه\پرتفوی نهایی شده و بدون ایراد\"/>
    </mc:Choice>
  </mc:AlternateContent>
  <xr:revisionPtr revIDLastSave="0" documentId="13_ncr:1_{33ED03F3-2B0F-4C5A-AAE7-D6A9C4EAF753}" xr6:coauthVersionLast="47" xr6:coauthVersionMax="47" xr10:uidLastSave="{00000000-0000-0000-0000-000000000000}"/>
  <bookViews>
    <workbookView xWindow="7875" yWindow="270" windowWidth="14460" windowHeight="1533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5" l="1"/>
  <c r="G10" i="15"/>
  <c r="K11" i="13"/>
  <c r="K9" i="13"/>
  <c r="K10" i="13"/>
  <c r="K8" i="13"/>
  <c r="G11" i="13"/>
  <c r="G9" i="13"/>
  <c r="G10" i="13"/>
  <c r="G8" i="13"/>
  <c r="I11" i="13"/>
  <c r="E11" i="13"/>
  <c r="Q9" i="12"/>
  <c r="Q10" i="12"/>
  <c r="Q11" i="12"/>
  <c r="Q12" i="12"/>
  <c r="Q13" i="12"/>
  <c r="Q14" i="12"/>
  <c r="Q15" i="12"/>
  <c r="Q16" i="12"/>
  <c r="Q17" i="12"/>
  <c r="Q8" i="12"/>
  <c r="I9" i="12"/>
  <c r="I10" i="12"/>
  <c r="I11" i="12"/>
  <c r="I12" i="12"/>
  <c r="I13" i="12"/>
  <c r="I14" i="12"/>
  <c r="I15" i="12"/>
  <c r="I16" i="12"/>
  <c r="I17" i="12"/>
  <c r="I8" i="12"/>
  <c r="I18" i="12"/>
  <c r="C18" i="12"/>
  <c r="E18" i="12"/>
  <c r="G18" i="12"/>
  <c r="K18" i="12"/>
  <c r="M18" i="12"/>
  <c r="O18" i="12"/>
  <c r="S38" i="11"/>
  <c r="S36" i="11"/>
  <c r="S37" i="11"/>
  <c r="I37" i="11"/>
  <c r="I38" i="11"/>
  <c r="G3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8" i="11"/>
  <c r="C39" i="11"/>
  <c r="E39" i="11"/>
  <c r="M39" i="11"/>
  <c r="O39" i="11"/>
  <c r="Q39" i="11"/>
  <c r="E34" i="10"/>
  <c r="G34" i="10"/>
  <c r="I34" i="10"/>
  <c r="M34" i="10"/>
  <c r="O34" i="10"/>
  <c r="Q34" i="10"/>
  <c r="Q31" i="9"/>
  <c r="Q35" i="9"/>
  <c r="O35" i="9"/>
  <c r="M35" i="9"/>
  <c r="I35" i="9"/>
  <c r="G35" i="9"/>
  <c r="E35" i="9"/>
  <c r="I1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2" i="9"/>
  <c r="Q33" i="9"/>
  <c r="Q34" i="9"/>
  <c r="Q8" i="9"/>
  <c r="I9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8" i="9"/>
  <c r="I20" i="8"/>
  <c r="K20" i="8"/>
  <c r="M20" i="8"/>
  <c r="S19" i="8"/>
  <c r="S18" i="8"/>
  <c r="S11" i="8"/>
  <c r="M11" i="8"/>
  <c r="S9" i="8"/>
  <c r="S10" i="8"/>
  <c r="S12" i="8"/>
  <c r="S13" i="8"/>
  <c r="S14" i="8"/>
  <c r="S15" i="8"/>
  <c r="S16" i="8"/>
  <c r="S17" i="8"/>
  <c r="M9" i="8"/>
  <c r="M10" i="8"/>
  <c r="M12" i="8"/>
  <c r="M13" i="8"/>
  <c r="M14" i="8"/>
  <c r="M15" i="8"/>
  <c r="M16" i="8"/>
  <c r="M17" i="8"/>
  <c r="M18" i="8"/>
  <c r="M19" i="8"/>
  <c r="S8" i="8"/>
  <c r="S20" i="8" s="1"/>
  <c r="M8" i="8"/>
  <c r="Q20" i="8"/>
  <c r="O20" i="8"/>
  <c r="I14" i="7"/>
  <c r="K14" i="7"/>
  <c r="M14" i="7"/>
  <c r="Q14" i="7"/>
  <c r="O14" i="7"/>
  <c r="S14" i="7"/>
  <c r="S11" i="6"/>
  <c r="Q11" i="6"/>
  <c r="K11" i="6"/>
  <c r="M11" i="6"/>
  <c r="O11" i="6"/>
  <c r="AK18" i="3"/>
  <c r="Q18" i="3"/>
  <c r="S18" i="3"/>
  <c r="W18" i="3"/>
  <c r="AA18" i="3"/>
  <c r="AG18" i="3"/>
  <c r="AI18" i="3"/>
  <c r="Y32" i="1"/>
  <c r="W32" i="1"/>
  <c r="U32" i="1"/>
  <c r="O32" i="1"/>
  <c r="K32" i="1"/>
  <c r="G32" i="1"/>
  <c r="E32" i="1"/>
  <c r="Q18" i="12" l="1"/>
  <c r="S39" i="11"/>
  <c r="I39" i="11"/>
  <c r="E8" i="15" l="1"/>
  <c r="E9" i="15"/>
  <c r="E7" i="15"/>
  <c r="U9" i="11"/>
  <c r="U13" i="11"/>
  <c r="U17" i="11"/>
  <c r="U21" i="11"/>
  <c r="U25" i="11"/>
  <c r="U29" i="11"/>
  <c r="U33" i="11"/>
  <c r="U37" i="11"/>
  <c r="U10" i="11"/>
  <c r="U14" i="11"/>
  <c r="U18" i="11"/>
  <c r="U22" i="11"/>
  <c r="U26" i="11"/>
  <c r="U30" i="11"/>
  <c r="U34" i="11"/>
  <c r="U38" i="11"/>
  <c r="U16" i="11"/>
  <c r="U24" i="11"/>
  <c r="U32" i="11"/>
  <c r="U11" i="11"/>
  <c r="U15" i="11"/>
  <c r="U19" i="11"/>
  <c r="U23" i="11"/>
  <c r="U27" i="11"/>
  <c r="U31" i="11"/>
  <c r="U35" i="11"/>
  <c r="U8" i="11"/>
  <c r="U12" i="11"/>
  <c r="U20" i="11"/>
  <c r="U28" i="11"/>
  <c r="U36" i="11"/>
  <c r="K10" i="11"/>
  <c r="K11" i="11"/>
  <c r="K15" i="11"/>
  <c r="K19" i="11"/>
  <c r="K23" i="11"/>
  <c r="K27" i="11"/>
  <c r="K31" i="11"/>
  <c r="K35" i="11"/>
  <c r="K8" i="11"/>
  <c r="K12" i="11"/>
  <c r="K16" i="11"/>
  <c r="K20" i="11"/>
  <c r="K24" i="11"/>
  <c r="K28" i="11"/>
  <c r="K32" i="11"/>
  <c r="K36" i="11"/>
  <c r="K9" i="11"/>
  <c r="K13" i="11"/>
  <c r="K17" i="11"/>
  <c r="K21" i="11"/>
  <c r="K25" i="11"/>
  <c r="K29" i="11"/>
  <c r="K33" i="11"/>
  <c r="K14" i="11"/>
  <c r="K18" i="11"/>
  <c r="K22" i="11"/>
  <c r="K26" i="11"/>
  <c r="K30" i="11"/>
  <c r="K34" i="11"/>
  <c r="K38" i="11"/>
  <c r="K37" i="11"/>
  <c r="E10" i="15" l="1"/>
  <c r="U39" i="11"/>
  <c r="K39" i="11"/>
</calcChain>
</file>

<file path=xl/sharedStrings.xml><?xml version="1.0" encoding="utf-8"?>
<sst xmlns="http://schemas.openxmlformats.org/spreadsheetml/2006/main" count="590" uniqueCount="147">
  <si>
    <t>صندوق سرمایه گذاری تعالی دانش مالی اسلامی</t>
  </si>
  <si>
    <t>صورت وضعیت سبد</t>
  </si>
  <si>
    <t>برای ماه منتهی به 1402/04/31</t>
  </si>
  <si>
    <t>نام شرکت</t>
  </si>
  <si>
    <t>1402/03/31</t>
  </si>
  <si>
    <t>تغییرات طی دوره</t>
  </si>
  <si>
    <t>1402/04/31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</si>
  <si>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</si>
  <si>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</si>
  <si>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</si>
  <si>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</si>
  <si>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</si>
  <si>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</si>
  <si>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</si>
  <si>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</si>
  <si>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افست‌</t>
  </si>
  <si>
    <t>بانک‌اقتصادنوین‌</t>
  </si>
  <si>
    <t>پتروشیمی پردیس</t>
  </si>
  <si>
    <t>پتروشیمی تندگویان</t>
  </si>
  <si>
    <t>پتروشیمی شازند</t>
  </si>
  <si>
    <t>پویا زرکان آق دره</t>
  </si>
  <si>
    <t>ح . سرمایه گذاری صدرتامین</t>
  </si>
  <si>
    <t>سرمایه گذاری صدرتامین</t>
  </si>
  <si>
    <t>سرمایه‌گذاری‌غدیر(هلدینگ‌</t>
  </si>
  <si>
    <t>سیمان فارس و خوزستان</t>
  </si>
  <si>
    <t>شرکت آهن و فولاد ارفع</t>
  </si>
  <si>
    <t>صنایع مس افق کرمان</t>
  </si>
  <si>
    <t>فجر انرژی خلیج فارس</t>
  </si>
  <si>
    <t>فرآورده های سیمان شرق</t>
  </si>
  <si>
    <t>گروه انتخاب الکترونیک آرمان</t>
  </si>
  <si>
    <t>گسترش نفت و گاز پارسیان</t>
  </si>
  <si>
    <t>مبین انرژی خلیج فارس</t>
  </si>
  <si>
    <t>محصولات کاغذی لطیف</t>
  </si>
  <si>
    <t>نفت ایرانول</t>
  </si>
  <si>
    <t>نفت سپاهان</t>
  </si>
  <si>
    <t>شیشه‌ همدان‌</t>
  </si>
  <si>
    <t>تایدواترخاورمیانه</t>
  </si>
  <si>
    <t>تولیدی مخازن گازطبیعی آسیاناما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</si>
  <si>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</si>
  <si>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</si>
  <si>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</si>
  <si>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</si>
  <si>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</si>
  <si>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</si>
  <si>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</si>
  <si>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</si>
  <si>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</si>
  <si>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گام بانک اقتصاد نوین0205</t>
  </si>
  <si>
    <t>بله</t>
  </si>
  <si>
    <t>1401/04/01</t>
  </si>
  <si>
    <t>1402/05/31</t>
  </si>
  <si>
    <t>گام بانک تجارت0206</t>
  </si>
  <si>
    <t>1401/07/02</t>
  </si>
  <si>
    <t>1402/06/28</t>
  </si>
  <si>
    <t>گام بانک سینا0206</t>
  </si>
  <si>
    <t>گام بانک صادرات ایران0207</t>
  </si>
  <si>
    <t>1402/07/30</t>
  </si>
  <si>
    <t>گواهی اعتبار مولد سپه0208</t>
  </si>
  <si>
    <t>1401/09/01</t>
  </si>
  <si>
    <t>1402/08/30</t>
  </si>
  <si>
    <t>گواهی اعتبارمولد رفاه0208</t>
  </si>
  <si>
    <t>مرابحه عام دولت3-ش.خ0211</t>
  </si>
  <si>
    <t>1399/03/13</t>
  </si>
  <si>
    <t>1402/11/13</t>
  </si>
  <si>
    <t>مرابحه عام دولت86-ش.خ020404</t>
  </si>
  <si>
    <t>1400/03/04</t>
  </si>
  <si>
    <t>1402/04/04</t>
  </si>
  <si>
    <t>مرابحه عام دولت95-ش.خ020514</t>
  </si>
  <si>
    <t>1400/10/14</t>
  </si>
  <si>
    <t>1402/05/14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</si>
  <si>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</si>
  <si>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</si>
  <si>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</si>
  <si>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</si>
  <si>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</si>
  <si>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</si>
  <si>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</si>
  <si>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</si>
  <si>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</si>
  <si>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</si>
  <si>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</si>
  <si>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</si>
  <si>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</si>
  <si>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</si>
  <si>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</si>
  <si>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</si>
  <si>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بانک خاورمیانه آفریقا</t>
  </si>
  <si>
    <t>100910810707074865</t>
  </si>
  <si>
    <t>1401/08/07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</si>
  <si>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</si>
  <si>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</si>
  <si>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</si>
  <si>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</si>
  <si>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</si>
  <si>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</si>
  <si>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</si>
  <si>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</si>
  <si>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</si>
  <si>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</si>
  <si>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</si>
  <si>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</si>
  <si>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</si>
  <si>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</si>
  <si>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</si>
  <si>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</si>
  <si>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</si>
  <si>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1402/04/29</t>
  </si>
  <si>
    <t>1402/01/31</t>
  </si>
  <si>
    <t>1402/04/12</t>
  </si>
  <si>
    <t>1402/03/20</t>
  </si>
  <si>
    <t>1402/04/10</t>
  </si>
  <si>
    <t>1402/04/17</t>
  </si>
  <si>
    <t>1402/04/28</t>
  </si>
  <si>
    <t>1402/03/22</t>
  </si>
  <si>
    <t>1402/03/08</t>
  </si>
  <si>
    <t>1402/04/01</t>
  </si>
  <si>
    <t>بهای فروش</t>
  </si>
  <si>
    <t>ارزش دفتری</t>
  </si>
  <si>
    <t>سود و زیان ناشی از تغییر قیمت</t>
  </si>
  <si>
    <t>سود و زیان ناشی از فروش</t>
  </si>
  <si>
    <t>کشاورزی و دامپروری فجر اصفهان</t>
  </si>
  <si>
    <t>پالایش نفت تبریز</t>
  </si>
  <si>
    <t>صنایع فروآلیاژ ایران</t>
  </si>
  <si>
    <t>پالایش نفت اصفهان</t>
  </si>
  <si>
    <t>توسعه حمل و نقل ریلی پارسیان</t>
  </si>
  <si>
    <t>س. الماس حکمت ایرانیان</t>
  </si>
  <si>
    <t>سرمایه گذاری تامین اجتماعی</t>
  </si>
  <si>
    <t>ملی شیمی کشاورز</t>
  </si>
  <si>
    <t>اسنادخزانه-م6بودجه99-020321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</si>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</sst>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</xdr:row>
          <xdr:rowOff>0</xdr:rowOff>
        </xdr:from>
        <xdr:to>
          <xdr:col>13</xdr:col>
          <xdr:colOff>247650</xdr:colOff>
          <xdr:row>36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D2B5F7A-CA98-2F81-459D-D36FF4C304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190F9-0FDC-47A3-A1BF-7DB28F71570F}">
  <dimension ref="A1"/>
  <sheetViews>
    <sheetView rightToLeft="1" workbookViewId="0">
      <selection activeCell="B2" sqref="B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autoPict="0" r:id="rId5">
            <anchor moveWithCells="1">
              <from>
                <xdr:col>0</xdr:col>
                <xdr:colOff>295275</xdr:colOff>
                <xdr:row>1</xdr:row>
                <xdr:rowOff>0</xdr:rowOff>
              </from>
              <to>
                <xdr:col>13</xdr:col>
                <xdr:colOff>247650</xdr:colOff>
                <xdr:row>35</xdr:row>
                <xdr:rowOff>180975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2"/>
  <sheetViews>
    <sheetView rightToLeft="1" topLeftCell="A28" workbookViewId="0">
      <selection activeCell="I13" sqref="I13"/>
    </sheetView>
  </sheetViews>
  <sheetFormatPr defaultRowHeight="24"/>
  <cols>
    <col min="1" max="1" width="30.5703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5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91</v>
      </c>
      <c r="D6" s="17" t="s">
        <v>91</v>
      </c>
      <c r="E6" s="17" t="s">
        <v>91</v>
      </c>
      <c r="F6" s="17" t="s">
        <v>91</v>
      </c>
      <c r="G6" s="17" t="s">
        <v>91</v>
      </c>
      <c r="H6" s="17" t="s">
        <v>91</v>
      </c>
      <c r="I6" s="17" t="s">
        <v>91</v>
      </c>
      <c r="J6" s="17" t="s">
        <v>91</v>
      </c>
      <c r="K6" s="17" t="s">
        <v>91</v>
      </c>
      <c r="M6" s="17" t="s">
        <v>92</v>
      </c>
      <c r="N6" s="17" t="s">
        <v>92</v>
      </c>
      <c r="O6" s="17" t="s">
        <v>92</v>
      </c>
      <c r="P6" s="17" t="s">
        <v>92</v>
      </c>
      <c r="Q6" s="17" t="s">
        <v>92</v>
      </c>
      <c r="R6" s="17" t="s">
        <v>92</v>
      </c>
      <c r="S6" s="17" t="s">
        <v>92</v>
      </c>
      <c r="T6" s="17" t="s">
        <v>92</v>
      </c>
      <c r="U6" s="17" t="s">
        <v>92</v>
      </c>
    </row>
    <row r="7" spans="1:21" ht="24.75">
      <c r="A7" s="17" t="s">
        <v>3</v>
      </c>
      <c r="C7" s="17" t="s">
        <v>129</v>
      </c>
      <c r="E7" s="17" t="s">
        <v>130</v>
      </c>
      <c r="G7" s="17" t="s">
        <v>131</v>
      </c>
      <c r="I7" s="17" t="s">
        <v>76</v>
      </c>
      <c r="K7" s="17" t="s">
        <v>132</v>
      </c>
      <c r="M7" s="17" t="s">
        <v>129</v>
      </c>
      <c r="O7" s="17" t="s">
        <v>130</v>
      </c>
      <c r="Q7" s="17" t="s">
        <v>131</v>
      </c>
      <c r="S7" s="17" t="s">
        <v>76</v>
      </c>
      <c r="U7" s="17" t="s">
        <v>132</v>
      </c>
    </row>
    <row r="8" spans="1:21">
      <c r="A8" s="1" t="s">
        <v>29</v>
      </c>
      <c r="C8" s="8">
        <v>0</v>
      </c>
      <c r="D8" s="8"/>
      <c r="E8" s="8">
        <v>0</v>
      </c>
      <c r="F8" s="8"/>
      <c r="G8" s="8">
        <v>237616717</v>
      </c>
      <c r="H8" s="8"/>
      <c r="I8" s="8">
        <f>C8+E8+G8</f>
        <v>237616717</v>
      </c>
      <c r="J8" s="8"/>
      <c r="K8" s="11">
        <f>I8/$I$39</f>
        <v>-0.17088984615118716</v>
      </c>
      <c r="L8" s="8"/>
      <c r="M8" s="8">
        <v>0</v>
      </c>
      <c r="N8" s="8"/>
      <c r="O8" s="8">
        <v>0</v>
      </c>
      <c r="P8" s="8"/>
      <c r="Q8" s="8">
        <v>599556149</v>
      </c>
      <c r="R8" s="8"/>
      <c r="S8" s="8">
        <f>M8+O8+Q8</f>
        <v>599556149</v>
      </c>
      <c r="T8" s="8"/>
      <c r="U8" s="11">
        <f>S8/$S$39</f>
        <v>6.932454974407519E-2</v>
      </c>
    </row>
    <row r="9" spans="1:21">
      <c r="A9" s="1" t="s">
        <v>37</v>
      </c>
      <c r="C9" s="8">
        <v>0</v>
      </c>
      <c r="D9" s="8"/>
      <c r="E9" s="8">
        <v>0</v>
      </c>
      <c r="F9" s="8"/>
      <c r="G9" s="8">
        <v>206147440</v>
      </c>
      <c r="H9" s="8"/>
      <c r="I9" s="8">
        <f t="shared" ref="I9:I36" si="0">C9+E9+G9</f>
        <v>206147440</v>
      </c>
      <c r="J9" s="8"/>
      <c r="K9" s="11">
        <f t="shared" ref="K9:K38" si="1">I9/$I$39</f>
        <v>-0.14825768469000894</v>
      </c>
      <c r="L9" s="8"/>
      <c r="M9" s="8">
        <v>0</v>
      </c>
      <c r="N9" s="8"/>
      <c r="O9" s="8">
        <v>0</v>
      </c>
      <c r="P9" s="8"/>
      <c r="Q9" s="8">
        <v>206147440</v>
      </c>
      <c r="R9" s="8"/>
      <c r="S9" s="8">
        <f t="shared" ref="S9:S35" si="2">M9+O9+Q9</f>
        <v>206147440</v>
      </c>
      <c r="T9" s="8"/>
      <c r="U9" s="11">
        <f t="shared" ref="U9:U38" si="3">S9/$S$39</f>
        <v>2.3836096890557879E-2</v>
      </c>
    </row>
    <row r="10" spans="1:21">
      <c r="A10" s="1" t="s">
        <v>17</v>
      </c>
      <c r="C10" s="8">
        <v>0</v>
      </c>
      <c r="D10" s="8"/>
      <c r="E10" s="8">
        <v>0</v>
      </c>
      <c r="F10" s="8"/>
      <c r="G10" s="8">
        <v>-374760354</v>
      </c>
      <c r="H10" s="8"/>
      <c r="I10" s="8">
        <f t="shared" si="0"/>
        <v>-374760354</v>
      </c>
      <c r="J10" s="8"/>
      <c r="K10" s="11">
        <f t="shared" si="1"/>
        <v>0.26952118540811437</v>
      </c>
      <c r="L10" s="8"/>
      <c r="M10" s="8">
        <v>0</v>
      </c>
      <c r="N10" s="8"/>
      <c r="O10" s="8">
        <v>0</v>
      </c>
      <c r="P10" s="8"/>
      <c r="Q10" s="8">
        <v>-374760354</v>
      </c>
      <c r="R10" s="8"/>
      <c r="S10" s="8">
        <f t="shared" si="2"/>
        <v>-374760354</v>
      </c>
      <c r="T10" s="8"/>
      <c r="U10" s="11">
        <f t="shared" si="3"/>
        <v>-4.3332209746013678E-2</v>
      </c>
    </row>
    <row r="11" spans="1:21">
      <c r="A11" s="1" t="s">
        <v>20</v>
      </c>
      <c r="C11" s="8">
        <v>0</v>
      </c>
      <c r="D11" s="8"/>
      <c r="E11" s="8">
        <v>-51028165</v>
      </c>
      <c r="F11" s="8"/>
      <c r="G11" s="8">
        <v>22524381</v>
      </c>
      <c r="H11" s="8"/>
      <c r="I11" s="8">
        <f t="shared" si="0"/>
        <v>-28503784</v>
      </c>
      <c r="J11" s="8"/>
      <c r="K11" s="11">
        <f t="shared" si="1"/>
        <v>2.0499430023211165E-2</v>
      </c>
      <c r="L11" s="8"/>
      <c r="M11" s="8">
        <v>0</v>
      </c>
      <c r="N11" s="8"/>
      <c r="O11" s="8">
        <v>175167912</v>
      </c>
      <c r="P11" s="8"/>
      <c r="Q11" s="8">
        <v>96071608</v>
      </c>
      <c r="R11" s="8"/>
      <c r="S11" s="8">
        <f t="shared" si="2"/>
        <v>271239520</v>
      </c>
      <c r="T11" s="8"/>
      <c r="U11" s="11">
        <f t="shared" si="3"/>
        <v>3.1362463095677598E-2</v>
      </c>
    </row>
    <row r="12" spans="1:21">
      <c r="A12" s="1" t="s">
        <v>32</v>
      </c>
      <c r="C12" s="8">
        <v>0</v>
      </c>
      <c r="D12" s="8"/>
      <c r="E12" s="8">
        <v>-86682563</v>
      </c>
      <c r="F12" s="8"/>
      <c r="G12" s="8">
        <v>29692035</v>
      </c>
      <c r="H12" s="8"/>
      <c r="I12" s="8">
        <f t="shared" si="0"/>
        <v>-56990528</v>
      </c>
      <c r="J12" s="8"/>
      <c r="K12" s="11">
        <f t="shared" si="1"/>
        <v>4.0986605172206488E-2</v>
      </c>
      <c r="L12" s="8"/>
      <c r="M12" s="8">
        <v>334453100</v>
      </c>
      <c r="N12" s="8"/>
      <c r="O12" s="8">
        <v>-39510965</v>
      </c>
      <c r="P12" s="8"/>
      <c r="Q12" s="8">
        <v>27318498</v>
      </c>
      <c r="R12" s="8"/>
      <c r="S12" s="8">
        <f t="shared" si="2"/>
        <v>322260633</v>
      </c>
      <c r="T12" s="8"/>
      <c r="U12" s="11">
        <f t="shared" si="3"/>
        <v>3.7261853323041577E-2</v>
      </c>
    </row>
    <row r="13" spans="1:21">
      <c r="A13" s="1" t="s">
        <v>120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11">
        <f t="shared" si="1"/>
        <v>0</v>
      </c>
      <c r="L13" s="8"/>
      <c r="M13" s="8">
        <v>0</v>
      </c>
      <c r="N13" s="8"/>
      <c r="O13" s="8">
        <v>0</v>
      </c>
      <c r="P13" s="8"/>
      <c r="Q13" s="8">
        <v>2071467707</v>
      </c>
      <c r="R13" s="8"/>
      <c r="S13" s="8">
        <f t="shared" si="2"/>
        <v>2071467707</v>
      </c>
      <c r="T13" s="8"/>
      <c r="U13" s="11">
        <f t="shared" si="3"/>
        <v>0.23951645952874195</v>
      </c>
    </row>
    <row r="14" spans="1:21">
      <c r="A14" s="1" t="s">
        <v>121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0"/>
        <v>0</v>
      </c>
      <c r="J14" s="8"/>
      <c r="K14" s="11">
        <f t="shared" si="1"/>
        <v>0</v>
      </c>
      <c r="L14" s="8"/>
      <c r="M14" s="8">
        <v>0</v>
      </c>
      <c r="N14" s="8"/>
      <c r="O14" s="8">
        <v>0</v>
      </c>
      <c r="P14" s="8"/>
      <c r="Q14" s="8">
        <v>24575273</v>
      </c>
      <c r="R14" s="8"/>
      <c r="S14" s="8">
        <f t="shared" si="2"/>
        <v>24575273</v>
      </c>
      <c r="T14" s="8"/>
      <c r="U14" s="11">
        <f t="shared" si="3"/>
        <v>2.8415516018045674E-3</v>
      </c>
    </row>
    <row r="15" spans="1:21">
      <c r="A15" s="1" t="s">
        <v>27</v>
      </c>
      <c r="C15" s="8">
        <v>160600000</v>
      </c>
      <c r="D15" s="8"/>
      <c r="E15" s="8">
        <v>-289984266</v>
      </c>
      <c r="F15" s="8"/>
      <c r="G15" s="8">
        <v>0</v>
      </c>
      <c r="H15" s="8"/>
      <c r="I15" s="8">
        <f t="shared" si="0"/>
        <v>-129384266</v>
      </c>
      <c r="J15" s="8"/>
      <c r="K15" s="11">
        <f t="shared" si="1"/>
        <v>9.305093341191259E-2</v>
      </c>
      <c r="L15" s="8"/>
      <c r="M15" s="8">
        <v>160600000</v>
      </c>
      <c r="N15" s="8"/>
      <c r="O15" s="8">
        <v>-217995165</v>
      </c>
      <c r="P15" s="8"/>
      <c r="Q15" s="8">
        <v>9543049</v>
      </c>
      <c r="R15" s="8"/>
      <c r="S15" s="8">
        <f t="shared" si="2"/>
        <v>-47852116</v>
      </c>
      <c r="T15" s="8"/>
      <c r="U15" s="11">
        <f t="shared" si="3"/>
        <v>-5.5329703507073138E-3</v>
      </c>
    </row>
    <row r="16" spans="1:21">
      <c r="A16" s="1" t="s">
        <v>122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11">
        <f t="shared" si="1"/>
        <v>0</v>
      </c>
      <c r="L16" s="8"/>
      <c r="M16" s="8">
        <v>0</v>
      </c>
      <c r="N16" s="8"/>
      <c r="O16" s="8">
        <v>0</v>
      </c>
      <c r="P16" s="8"/>
      <c r="Q16" s="8">
        <v>210412113</v>
      </c>
      <c r="R16" s="8"/>
      <c r="S16" s="8">
        <f t="shared" si="2"/>
        <v>210412113</v>
      </c>
      <c r="T16" s="8"/>
      <c r="U16" s="11">
        <f t="shared" si="3"/>
        <v>2.4329205894650027E-2</v>
      </c>
    </row>
    <row r="17" spans="1:21">
      <c r="A17" s="1" t="s">
        <v>24</v>
      </c>
      <c r="C17" s="8">
        <v>182057376</v>
      </c>
      <c r="D17" s="8"/>
      <c r="E17" s="8">
        <v>-360688059</v>
      </c>
      <c r="F17" s="8"/>
      <c r="G17" s="8">
        <v>0</v>
      </c>
      <c r="H17" s="8"/>
      <c r="I17" s="8">
        <f t="shared" si="0"/>
        <v>-178630683</v>
      </c>
      <c r="J17" s="8"/>
      <c r="K17" s="11">
        <f t="shared" si="1"/>
        <v>0.12846810746800902</v>
      </c>
      <c r="L17" s="8"/>
      <c r="M17" s="8">
        <v>182057376</v>
      </c>
      <c r="N17" s="8"/>
      <c r="O17" s="8">
        <v>18790193</v>
      </c>
      <c r="P17" s="8"/>
      <c r="Q17" s="8">
        <v>-28055863</v>
      </c>
      <c r="R17" s="8"/>
      <c r="S17" s="8">
        <f t="shared" si="2"/>
        <v>172791706</v>
      </c>
      <c r="T17" s="8"/>
      <c r="U17" s="11">
        <f t="shared" si="3"/>
        <v>1.9979291744301027E-2</v>
      </c>
    </row>
    <row r="18" spans="1:21">
      <c r="A18" s="1" t="s">
        <v>30</v>
      </c>
      <c r="C18" s="8">
        <v>0</v>
      </c>
      <c r="D18" s="8"/>
      <c r="E18" s="8">
        <v>-549954563</v>
      </c>
      <c r="F18" s="8"/>
      <c r="G18" s="8">
        <v>0</v>
      </c>
      <c r="H18" s="8"/>
      <c r="I18" s="8">
        <f t="shared" si="0"/>
        <v>-549954563</v>
      </c>
      <c r="J18" s="8"/>
      <c r="K18" s="11">
        <f t="shared" si="1"/>
        <v>0.39551784002307117</v>
      </c>
      <c r="L18" s="8"/>
      <c r="M18" s="8">
        <v>0</v>
      </c>
      <c r="N18" s="8"/>
      <c r="O18" s="8">
        <v>-1087356405</v>
      </c>
      <c r="P18" s="8"/>
      <c r="Q18" s="8">
        <v>-8025439</v>
      </c>
      <c r="R18" s="8"/>
      <c r="S18" s="8">
        <f t="shared" si="2"/>
        <v>-1095381844</v>
      </c>
      <c r="T18" s="8"/>
      <c r="U18" s="11">
        <f t="shared" si="3"/>
        <v>-0.12665511522113471</v>
      </c>
    </row>
    <row r="19" spans="1:21">
      <c r="A19" s="1" t="s">
        <v>123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11">
        <f t="shared" si="1"/>
        <v>0</v>
      </c>
      <c r="L19" s="8"/>
      <c r="M19" s="8">
        <v>0</v>
      </c>
      <c r="N19" s="8"/>
      <c r="O19" s="8">
        <v>0</v>
      </c>
      <c r="P19" s="8"/>
      <c r="Q19" s="8">
        <v>228575179</v>
      </c>
      <c r="R19" s="8"/>
      <c r="S19" s="8">
        <f t="shared" si="2"/>
        <v>228575179</v>
      </c>
      <c r="T19" s="8"/>
      <c r="U19" s="11">
        <f t="shared" si="3"/>
        <v>2.642933675732578E-2</v>
      </c>
    </row>
    <row r="20" spans="1:21">
      <c r="A20" s="1" t="s">
        <v>23</v>
      </c>
      <c r="C20" s="8">
        <v>0</v>
      </c>
      <c r="D20" s="8"/>
      <c r="E20" s="8">
        <v>-314517420</v>
      </c>
      <c r="F20" s="8"/>
      <c r="G20" s="8">
        <v>0</v>
      </c>
      <c r="H20" s="8"/>
      <c r="I20" s="8">
        <f t="shared" si="0"/>
        <v>-314517420</v>
      </c>
      <c r="J20" s="8"/>
      <c r="K20" s="11">
        <f t="shared" si="1"/>
        <v>0.22619550591496607</v>
      </c>
      <c r="L20" s="8"/>
      <c r="M20" s="8">
        <v>164500000</v>
      </c>
      <c r="N20" s="8"/>
      <c r="O20" s="8">
        <v>-576151382</v>
      </c>
      <c r="P20" s="8"/>
      <c r="Q20" s="8">
        <v>-26077451</v>
      </c>
      <c r="R20" s="8"/>
      <c r="S20" s="8">
        <f t="shared" si="2"/>
        <v>-437728833</v>
      </c>
      <c r="T20" s="8"/>
      <c r="U20" s="11">
        <f t="shared" si="3"/>
        <v>-5.0613031503950905E-2</v>
      </c>
    </row>
    <row r="21" spans="1:21">
      <c r="A21" s="1" t="s">
        <v>31</v>
      </c>
      <c r="C21" s="8">
        <v>122349327</v>
      </c>
      <c r="D21" s="8"/>
      <c r="E21" s="8">
        <v>-149666453</v>
      </c>
      <c r="F21" s="8"/>
      <c r="G21" s="8">
        <v>0</v>
      </c>
      <c r="H21" s="8"/>
      <c r="I21" s="8">
        <f t="shared" si="0"/>
        <v>-27317126</v>
      </c>
      <c r="J21" s="8"/>
      <c r="K21" s="11">
        <f t="shared" si="1"/>
        <v>1.9646006048608923E-2</v>
      </c>
      <c r="L21" s="8"/>
      <c r="M21" s="8">
        <v>122349327</v>
      </c>
      <c r="N21" s="8"/>
      <c r="O21" s="8">
        <v>-387212941</v>
      </c>
      <c r="P21" s="8"/>
      <c r="Q21" s="8">
        <v>-10530249</v>
      </c>
      <c r="R21" s="8"/>
      <c r="S21" s="8">
        <f t="shared" si="2"/>
        <v>-275393863</v>
      </c>
      <c r="T21" s="8"/>
      <c r="U21" s="11">
        <f t="shared" si="3"/>
        <v>-3.1842815033419881E-2</v>
      </c>
    </row>
    <row r="22" spans="1:21">
      <c r="A22" s="1" t="s">
        <v>34</v>
      </c>
      <c r="C22" s="8">
        <v>226256952</v>
      </c>
      <c r="D22" s="8"/>
      <c r="E22" s="8">
        <v>-433212712</v>
      </c>
      <c r="F22" s="8"/>
      <c r="G22" s="8">
        <v>0</v>
      </c>
      <c r="H22" s="8"/>
      <c r="I22" s="8">
        <f t="shared" si="0"/>
        <v>-206955760</v>
      </c>
      <c r="J22" s="8"/>
      <c r="K22" s="11">
        <f t="shared" si="1"/>
        <v>0.14883901449788153</v>
      </c>
      <c r="L22" s="8"/>
      <c r="M22" s="8">
        <v>226256952</v>
      </c>
      <c r="N22" s="8"/>
      <c r="O22" s="8">
        <v>-380305543</v>
      </c>
      <c r="P22" s="8"/>
      <c r="Q22" s="8">
        <v>25701105</v>
      </c>
      <c r="R22" s="8"/>
      <c r="S22" s="8">
        <f t="shared" si="2"/>
        <v>-128347486</v>
      </c>
      <c r="T22" s="8"/>
      <c r="U22" s="11">
        <f t="shared" si="3"/>
        <v>-1.4840364313791725E-2</v>
      </c>
    </row>
    <row r="23" spans="1:21">
      <c r="A23" s="1" t="s">
        <v>22</v>
      </c>
      <c r="C23" s="8">
        <v>0</v>
      </c>
      <c r="D23" s="8"/>
      <c r="E23" s="8">
        <v>-32995401</v>
      </c>
      <c r="F23" s="8"/>
      <c r="G23" s="8">
        <v>0</v>
      </c>
      <c r="H23" s="8"/>
      <c r="I23" s="8">
        <f t="shared" si="0"/>
        <v>-32995401</v>
      </c>
      <c r="J23" s="8"/>
      <c r="K23" s="11">
        <f t="shared" si="1"/>
        <v>2.3729723530296596E-2</v>
      </c>
      <c r="L23" s="8"/>
      <c r="M23" s="8">
        <v>0</v>
      </c>
      <c r="N23" s="8"/>
      <c r="O23" s="8">
        <v>-157423983</v>
      </c>
      <c r="P23" s="8"/>
      <c r="Q23" s="8">
        <v>-3323851</v>
      </c>
      <c r="R23" s="8"/>
      <c r="S23" s="8">
        <f t="shared" si="2"/>
        <v>-160747834</v>
      </c>
      <c r="T23" s="8"/>
      <c r="U23" s="11">
        <f t="shared" si="3"/>
        <v>-1.8586701567437917E-2</v>
      </c>
    </row>
    <row r="24" spans="1:21">
      <c r="A24" s="1" t="s">
        <v>124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11">
        <f t="shared" si="1"/>
        <v>0</v>
      </c>
      <c r="L24" s="8"/>
      <c r="M24" s="8">
        <v>0</v>
      </c>
      <c r="N24" s="8"/>
      <c r="O24" s="8">
        <v>0</v>
      </c>
      <c r="P24" s="8"/>
      <c r="Q24" s="8">
        <v>630217678</v>
      </c>
      <c r="R24" s="8"/>
      <c r="S24" s="8">
        <f t="shared" si="2"/>
        <v>630217678</v>
      </c>
      <c r="T24" s="8"/>
      <c r="U24" s="11">
        <f t="shared" si="3"/>
        <v>7.2869833527646075E-2</v>
      </c>
    </row>
    <row r="25" spans="1:21">
      <c r="A25" s="1" t="s">
        <v>125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11">
        <f t="shared" si="1"/>
        <v>0</v>
      </c>
      <c r="L25" s="8"/>
      <c r="M25" s="8">
        <v>0</v>
      </c>
      <c r="N25" s="8"/>
      <c r="O25" s="8">
        <v>0</v>
      </c>
      <c r="P25" s="8"/>
      <c r="Q25" s="8">
        <v>1457029910</v>
      </c>
      <c r="R25" s="8"/>
      <c r="S25" s="8">
        <f t="shared" si="2"/>
        <v>1457029910</v>
      </c>
      <c r="T25" s="8"/>
      <c r="U25" s="11">
        <f t="shared" si="3"/>
        <v>0.16847119763990678</v>
      </c>
    </row>
    <row r="26" spans="1:21">
      <c r="A26" s="1" t="s">
        <v>126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11">
        <f t="shared" si="1"/>
        <v>0</v>
      </c>
      <c r="L26" s="8"/>
      <c r="M26" s="8">
        <v>0</v>
      </c>
      <c r="N26" s="8"/>
      <c r="O26" s="8">
        <v>0</v>
      </c>
      <c r="P26" s="8"/>
      <c r="Q26" s="8">
        <v>101035891</v>
      </c>
      <c r="R26" s="8"/>
      <c r="S26" s="8">
        <f t="shared" si="2"/>
        <v>101035891</v>
      </c>
      <c r="T26" s="8"/>
      <c r="U26" s="11">
        <f t="shared" si="3"/>
        <v>1.1682421510060201E-2</v>
      </c>
    </row>
    <row r="27" spans="1:21">
      <c r="A27" s="1" t="s">
        <v>127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11">
        <f t="shared" si="1"/>
        <v>0</v>
      </c>
      <c r="L27" s="8"/>
      <c r="M27" s="8">
        <v>0</v>
      </c>
      <c r="N27" s="8"/>
      <c r="O27" s="8">
        <v>0</v>
      </c>
      <c r="P27" s="8"/>
      <c r="Q27" s="8">
        <v>4726406391</v>
      </c>
      <c r="R27" s="8"/>
      <c r="S27" s="8">
        <f t="shared" si="2"/>
        <v>4726406391</v>
      </c>
      <c r="T27" s="8"/>
      <c r="U27" s="11">
        <f t="shared" si="3"/>
        <v>0.54649759744786541</v>
      </c>
    </row>
    <row r="28" spans="1:21">
      <c r="A28" s="1" t="s">
        <v>36</v>
      </c>
      <c r="C28" s="8">
        <v>82797939</v>
      </c>
      <c r="D28" s="8"/>
      <c r="E28" s="8">
        <v>-152663515</v>
      </c>
      <c r="F28" s="8"/>
      <c r="G28" s="8">
        <v>0</v>
      </c>
      <c r="H28" s="8"/>
      <c r="I28" s="8">
        <f t="shared" si="0"/>
        <v>-69865576</v>
      </c>
      <c r="J28" s="8"/>
      <c r="K28" s="11">
        <f t="shared" si="1"/>
        <v>5.0246117716978955E-2</v>
      </c>
      <c r="L28" s="8"/>
      <c r="M28" s="8">
        <v>82797939</v>
      </c>
      <c r="N28" s="8"/>
      <c r="O28" s="8">
        <v>-152663515</v>
      </c>
      <c r="P28" s="8"/>
      <c r="Q28" s="8">
        <v>0</v>
      </c>
      <c r="R28" s="8"/>
      <c r="S28" s="8">
        <f t="shared" si="2"/>
        <v>-69865576</v>
      </c>
      <c r="T28" s="8"/>
      <c r="U28" s="11">
        <f t="shared" si="3"/>
        <v>-8.0783086069399421E-3</v>
      </c>
    </row>
    <row r="29" spans="1:21">
      <c r="A29" s="1" t="s">
        <v>16</v>
      </c>
      <c r="C29" s="8">
        <v>32642173</v>
      </c>
      <c r="D29" s="8"/>
      <c r="E29" s="8">
        <v>24829351</v>
      </c>
      <c r="F29" s="8"/>
      <c r="G29" s="8">
        <v>0</v>
      </c>
      <c r="H29" s="8"/>
      <c r="I29" s="8">
        <f t="shared" si="0"/>
        <v>57471524</v>
      </c>
      <c r="J29" s="8"/>
      <c r="K29" s="11">
        <f t="shared" si="1"/>
        <v>-4.13325292026245E-2</v>
      </c>
      <c r="L29" s="8"/>
      <c r="M29" s="8">
        <v>32642173</v>
      </c>
      <c r="N29" s="8"/>
      <c r="O29" s="8">
        <v>20634798</v>
      </c>
      <c r="P29" s="8"/>
      <c r="Q29" s="8">
        <v>0</v>
      </c>
      <c r="R29" s="8"/>
      <c r="S29" s="8">
        <f t="shared" si="2"/>
        <v>53276971</v>
      </c>
      <c r="T29" s="8"/>
      <c r="U29" s="11">
        <f t="shared" si="3"/>
        <v>6.1602270820896067E-3</v>
      </c>
    </row>
    <row r="30" spans="1:21">
      <c r="A30" s="1" t="s">
        <v>19</v>
      </c>
      <c r="C30" s="8">
        <v>0</v>
      </c>
      <c r="D30" s="8"/>
      <c r="E30" s="8">
        <v>-41169772</v>
      </c>
      <c r="F30" s="8"/>
      <c r="G30" s="8">
        <v>0</v>
      </c>
      <c r="H30" s="8"/>
      <c r="I30" s="8">
        <f t="shared" si="0"/>
        <v>-41169772</v>
      </c>
      <c r="J30" s="8"/>
      <c r="K30" s="11">
        <f t="shared" si="1"/>
        <v>2.9608590220356647E-2</v>
      </c>
      <c r="L30" s="8"/>
      <c r="M30" s="8">
        <v>193275600</v>
      </c>
      <c r="N30" s="8"/>
      <c r="O30" s="8">
        <v>-513801572</v>
      </c>
      <c r="P30" s="8"/>
      <c r="Q30" s="8">
        <v>0</v>
      </c>
      <c r="R30" s="8"/>
      <c r="S30" s="8">
        <f t="shared" si="2"/>
        <v>-320525972</v>
      </c>
      <c r="T30" s="8"/>
      <c r="U30" s="11">
        <f t="shared" si="3"/>
        <v>-3.706128062774993E-2</v>
      </c>
    </row>
    <row r="31" spans="1:21">
      <c r="A31" s="1" t="s">
        <v>33</v>
      </c>
      <c r="C31" s="8">
        <v>311414832</v>
      </c>
      <c r="D31" s="8"/>
      <c r="E31" s="8">
        <v>-632230710</v>
      </c>
      <c r="F31" s="8"/>
      <c r="G31" s="8">
        <v>0</v>
      </c>
      <c r="H31" s="8"/>
      <c r="I31" s="8">
        <f t="shared" si="0"/>
        <v>-320815878</v>
      </c>
      <c r="J31" s="8"/>
      <c r="K31" s="11">
        <f t="shared" si="1"/>
        <v>0.23072524831776894</v>
      </c>
      <c r="L31" s="8"/>
      <c r="M31" s="8">
        <v>311414832</v>
      </c>
      <c r="N31" s="8"/>
      <c r="O31" s="8">
        <v>-385405426</v>
      </c>
      <c r="P31" s="8"/>
      <c r="Q31" s="8">
        <v>0</v>
      </c>
      <c r="R31" s="8"/>
      <c r="S31" s="8">
        <f t="shared" si="2"/>
        <v>-73990594</v>
      </c>
      <c r="T31" s="8"/>
      <c r="U31" s="11">
        <f t="shared" si="3"/>
        <v>-8.5552697990037146E-3</v>
      </c>
    </row>
    <row r="32" spans="1:21">
      <c r="A32" s="1" t="s">
        <v>18</v>
      </c>
      <c r="C32" s="8">
        <v>0</v>
      </c>
      <c r="D32" s="8"/>
      <c r="E32" s="8">
        <v>43862059</v>
      </c>
      <c r="F32" s="8"/>
      <c r="G32" s="8">
        <v>0</v>
      </c>
      <c r="H32" s="8"/>
      <c r="I32" s="8">
        <f t="shared" si="0"/>
        <v>43862059</v>
      </c>
      <c r="J32" s="8"/>
      <c r="K32" s="11">
        <f t="shared" si="1"/>
        <v>-3.1544836613428572E-2</v>
      </c>
      <c r="L32" s="8"/>
      <c r="M32" s="8">
        <v>73541000</v>
      </c>
      <c r="N32" s="8"/>
      <c r="O32" s="8">
        <v>-103053080</v>
      </c>
      <c r="P32" s="8"/>
      <c r="Q32" s="8">
        <v>0</v>
      </c>
      <c r="R32" s="8"/>
      <c r="S32" s="8">
        <f t="shared" si="2"/>
        <v>-29512080</v>
      </c>
      <c r="T32" s="8"/>
      <c r="U32" s="11">
        <f t="shared" si="3"/>
        <v>-3.4123770749803898E-3</v>
      </c>
    </row>
    <row r="33" spans="1:21">
      <c r="A33" s="1" t="s">
        <v>26</v>
      </c>
      <c r="C33" s="8">
        <v>134902012</v>
      </c>
      <c r="D33" s="8"/>
      <c r="E33" s="8">
        <v>-52203757</v>
      </c>
      <c r="F33" s="8"/>
      <c r="G33" s="8">
        <v>0</v>
      </c>
      <c r="H33" s="8"/>
      <c r="I33" s="8">
        <f t="shared" si="0"/>
        <v>82698255</v>
      </c>
      <c r="J33" s="8"/>
      <c r="K33" s="11">
        <f t="shared" si="1"/>
        <v>-5.9475159207429185E-2</v>
      </c>
      <c r="L33" s="8"/>
      <c r="M33" s="8">
        <v>134902012</v>
      </c>
      <c r="N33" s="8"/>
      <c r="O33" s="8">
        <v>-28909284</v>
      </c>
      <c r="P33" s="8"/>
      <c r="Q33" s="8">
        <v>0</v>
      </c>
      <c r="R33" s="8"/>
      <c r="S33" s="8">
        <f t="shared" si="2"/>
        <v>105992728</v>
      </c>
      <c r="T33" s="8"/>
      <c r="U33" s="11">
        <f t="shared" si="3"/>
        <v>1.2255562981051557E-2</v>
      </c>
    </row>
    <row r="34" spans="1:21">
      <c r="A34" s="1" t="s">
        <v>15</v>
      </c>
      <c r="C34" s="8">
        <v>0</v>
      </c>
      <c r="D34" s="8"/>
      <c r="E34" s="8">
        <v>293901081</v>
      </c>
      <c r="F34" s="8"/>
      <c r="G34" s="8">
        <v>0</v>
      </c>
      <c r="H34" s="8"/>
      <c r="I34" s="8">
        <f t="shared" si="0"/>
        <v>293901081</v>
      </c>
      <c r="J34" s="8"/>
      <c r="K34" s="11">
        <f t="shared" si="1"/>
        <v>-0.21136859034946434</v>
      </c>
      <c r="L34" s="8"/>
      <c r="M34" s="8">
        <v>0</v>
      </c>
      <c r="N34" s="8"/>
      <c r="O34" s="8">
        <v>206232960</v>
      </c>
      <c r="P34" s="8"/>
      <c r="Q34" s="8">
        <v>0</v>
      </c>
      <c r="R34" s="8"/>
      <c r="S34" s="8">
        <f t="shared" si="2"/>
        <v>206232960</v>
      </c>
      <c r="T34" s="8"/>
      <c r="U34" s="11">
        <f t="shared" si="3"/>
        <v>2.3845985264655954E-2</v>
      </c>
    </row>
    <row r="35" spans="1:21">
      <c r="A35" s="1" t="s">
        <v>28</v>
      </c>
      <c r="C35" s="8">
        <v>0</v>
      </c>
      <c r="D35" s="8"/>
      <c r="E35" s="8">
        <v>-18652154</v>
      </c>
      <c r="F35" s="8"/>
      <c r="G35" s="8">
        <v>0</v>
      </c>
      <c r="H35" s="8"/>
      <c r="I35" s="8">
        <f t="shared" si="0"/>
        <v>-18652154</v>
      </c>
      <c r="J35" s="8"/>
      <c r="K35" s="11">
        <f t="shared" si="1"/>
        <v>1.3414307577729266E-2</v>
      </c>
      <c r="L35" s="8"/>
      <c r="M35" s="8">
        <v>0</v>
      </c>
      <c r="N35" s="8"/>
      <c r="O35" s="8">
        <v>141922318</v>
      </c>
      <c r="P35" s="8"/>
      <c r="Q35" s="8">
        <v>0</v>
      </c>
      <c r="R35" s="8"/>
      <c r="S35" s="8">
        <f t="shared" si="2"/>
        <v>141922318</v>
      </c>
      <c r="T35" s="8"/>
      <c r="U35" s="11">
        <f t="shared" si="3"/>
        <v>1.6409973962230949E-2</v>
      </c>
    </row>
    <row r="36" spans="1:21">
      <c r="A36" s="1" t="s">
        <v>25</v>
      </c>
      <c r="C36" s="8">
        <v>0</v>
      </c>
      <c r="D36" s="8"/>
      <c r="E36" s="8">
        <v>114891802</v>
      </c>
      <c r="F36" s="8"/>
      <c r="G36" s="8">
        <v>0</v>
      </c>
      <c r="H36" s="8"/>
      <c r="I36" s="8">
        <f t="shared" si="0"/>
        <v>114891802</v>
      </c>
      <c r="J36" s="8"/>
      <c r="K36" s="11">
        <f t="shared" si="1"/>
        <v>-8.2628203165573816E-2</v>
      </c>
      <c r="L36" s="8"/>
      <c r="M36" s="8">
        <v>0</v>
      </c>
      <c r="N36" s="8"/>
      <c r="O36" s="8">
        <v>114229777</v>
      </c>
      <c r="P36" s="8"/>
      <c r="Q36" s="8">
        <v>0</v>
      </c>
      <c r="R36" s="8"/>
      <c r="S36" s="8">
        <f>M36+O36+Q36</f>
        <v>114229777</v>
      </c>
      <c r="T36" s="8"/>
      <c r="U36" s="11">
        <f t="shared" si="3"/>
        <v>1.3207983724458668E-2</v>
      </c>
    </row>
    <row r="37" spans="1:21">
      <c r="A37" s="1" t="s">
        <v>35</v>
      </c>
      <c r="C37" s="8">
        <v>0</v>
      </c>
      <c r="D37" s="8"/>
      <c r="E37" s="8">
        <v>-70078316</v>
      </c>
      <c r="F37" s="8"/>
      <c r="G37" s="8">
        <v>0</v>
      </c>
      <c r="H37" s="8"/>
      <c r="I37" s="8">
        <f>C37+E37+G37</f>
        <v>-70078316</v>
      </c>
      <c r="J37" s="8"/>
      <c r="K37" s="11">
        <f t="shared" si="1"/>
        <v>5.0399116657159598E-2</v>
      </c>
      <c r="L37" s="8"/>
      <c r="M37" s="8">
        <v>0</v>
      </c>
      <c r="N37" s="8"/>
      <c r="O37" s="8">
        <v>-70078303</v>
      </c>
      <c r="P37" s="8"/>
      <c r="Q37" s="8">
        <v>0</v>
      </c>
      <c r="R37" s="8"/>
      <c r="S37" s="8">
        <f>M37+O37+Q37</f>
        <v>-70078303</v>
      </c>
      <c r="T37" s="8"/>
      <c r="U37" s="11">
        <f t="shared" si="3"/>
        <v>-8.1029054750030999E-3</v>
      </c>
    </row>
    <row r="38" spans="1:21">
      <c r="A38" s="1" t="s">
        <v>21</v>
      </c>
      <c r="C38" s="8">
        <v>0</v>
      </c>
      <c r="D38" s="8"/>
      <c r="E38" s="8">
        <v>-6464445</v>
      </c>
      <c r="F38" s="8"/>
      <c r="G38" s="8">
        <v>0</v>
      </c>
      <c r="H38" s="8"/>
      <c r="I38" s="8">
        <f>C38+E38+G38</f>
        <v>-6464445</v>
      </c>
      <c r="J38" s="8"/>
      <c r="K38" s="11">
        <f t="shared" si="1"/>
        <v>4.6491173914451952E-3</v>
      </c>
      <c r="L38" s="8"/>
      <c r="M38" s="8">
        <v>0</v>
      </c>
      <c r="N38" s="8"/>
      <c r="O38" s="8">
        <v>89354620</v>
      </c>
      <c r="P38" s="8"/>
      <c r="Q38" s="8">
        <v>0</v>
      </c>
      <c r="R38" s="8"/>
      <c r="S38" s="8">
        <f>M38+O38+Q38</f>
        <v>89354620</v>
      </c>
      <c r="T38" s="8"/>
      <c r="U38" s="11">
        <f t="shared" si="3"/>
        <v>1.0331757599992417E-2</v>
      </c>
    </row>
    <row r="39" spans="1:21" ht="24.75" thickBot="1">
      <c r="C39" s="15">
        <f>SUM(C8:C38)</f>
        <v>1253020611</v>
      </c>
      <c r="D39" s="8"/>
      <c r="E39" s="15">
        <f>SUM(E8:E38)</f>
        <v>-2764707978</v>
      </c>
      <c r="F39" s="8"/>
      <c r="G39" s="15">
        <f>SUM(G8:G38)</f>
        <v>121220219</v>
      </c>
      <c r="H39" s="8"/>
      <c r="I39" s="15">
        <f>SUM(I8:I38)</f>
        <v>-1390467148</v>
      </c>
      <c r="J39" s="8"/>
      <c r="K39" s="12">
        <f>SUM(K8:K38)</f>
        <v>1</v>
      </c>
      <c r="L39" s="8"/>
      <c r="M39" s="15">
        <f>SUM(M8:M38)</f>
        <v>2018790311</v>
      </c>
      <c r="N39" s="8"/>
      <c r="O39" s="15">
        <f>SUM(O8:O38)</f>
        <v>-3333534986</v>
      </c>
      <c r="P39" s="8"/>
      <c r="Q39" s="15">
        <f>SUM(Q8:Q38)</f>
        <v>9963284784</v>
      </c>
      <c r="R39" s="8"/>
      <c r="S39" s="15">
        <f>SUM(S8:S38)</f>
        <v>8648540109</v>
      </c>
      <c r="T39" s="8"/>
      <c r="U39" s="12">
        <f>SUM(U8:U38)</f>
        <v>1</v>
      </c>
    </row>
    <row r="40" spans="1:21" ht="24.75" thickTop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9"/>
  <sheetViews>
    <sheetView rightToLeft="1" workbookViewId="0">
      <selection activeCell="I14" sqref="I14"/>
    </sheetView>
  </sheetViews>
  <sheetFormatPr defaultRowHeight="24"/>
  <cols>
    <col min="1" max="1" width="39.28515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93</v>
      </c>
      <c r="C6" s="17" t="s">
        <v>91</v>
      </c>
      <c r="D6" s="17" t="s">
        <v>91</v>
      </c>
      <c r="E6" s="17" t="s">
        <v>91</v>
      </c>
      <c r="F6" s="17" t="s">
        <v>91</v>
      </c>
      <c r="G6" s="17" t="s">
        <v>91</v>
      </c>
      <c r="H6" s="17" t="s">
        <v>91</v>
      </c>
      <c r="I6" s="17" t="s">
        <v>91</v>
      </c>
      <c r="K6" s="17" t="s">
        <v>92</v>
      </c>
      <c r="L6" s="17" t="s">
        <v>92</v>
      </c>
      <c r="M6" s="17" t="s">
        <v>92</v>
      </c>
      <c r="N6" s="17" t="s">
        <v>92</v>
      </c>
      <c r="O6" s="17" t="s">
        <v>92</v>
      </c>
      <c r="P6" s="17" t="s">
        <v>92</v>
      </c>
      <c r="Q6" s="17" t="s">
        <v>92</v>
      </c>
    </row>
    <row r="7" spans="1:17" ht="24.75">
      <c r="A7" s="17" t="s">
        <v>93</v>
      </c>
      <c r="C7" s="17" t="s">
        <v>133</v>
      </c>
      <c r="E7" s="17" t="s">
        <v>130</v>
      </c>
      <c r="G7" s="17" t="s">
        <v>131</v>
      </c>
      <c r="I7" s="17" t="s">
        <v>134</v>
      </c>
      <c r="K7" s="17" t="s">
        <v>133</v>
      </c>
      <c r="M7" s="17" t="s">
        <v>130</v>
      </c>
      <c r="O7" s="17" t="s">
        <v>131</v>
      </c>
      <c r="Q7" s="17" t="s">
        <v>134</v>
      </c>
    </row>
    <row r="8" spans="1:17">
      <c r="A8" s="1" t="s">
        <v>57</v>
      </c>
      <c r="C8" s="7">
        <v>0</v>
      </c>
      <c r="D8" s="4"/>
      <c r="E8" s="7">
        <v>0</v>
      </c>
      <c r="F8" s="4"/>
      <c r="G8" s="7">
        <v>60913725</v>
      </c>
      <c r="H8" s="4"/>
      <c r="I8" s="7">
        <f>C8+E8+G8</f>
        <v>60913725</v>
      </c>
      <c r="J8" s="4"/>
      <c r="K8" s="7">
        <v>0</v>
      </c>
      <c r="L8" s="4"/>
      <c r="M8" s="7">
        <v>0</v>
      </c>
      <c r="N8" s="4"/>
      <c r="O8" s="7">
        <v>60913725</v>
      </c>
      <c r="P8" s="4"/>
      <c r="Q8" s="7">
        <f>K8+M8+O8</f>
        <v>60913725</v>
      </c>
    </row>
    <row r="9" spans="1:17">
      <c r="A9" s="1" t="s">
        <v>64</v>
      </c>
      <c r="C9" s="7">
        <v>17639962</v>
      </c>
      <c r="D9" s="4"/>
      <c r="E9" s="7">
        <v>0</v>
      </c>
      <c r="F9" s="4"/>
      <c r="G9" s="7">
        <v>231794853</v>
      </c>
      <c r="H9" s="4"/>
      <c r="I9" s="7">
        <f t="shared" ref="I9:I17" si="0">C9+E9+G9</f>
        <v>249434815</v>
      </c>
      <c r="J9" s="4"/>
      <c r="K9" s="7">
        <v>437396737</v>
      </c>
      <c r="L9" s="4"/>
      <c r="M9" s="7">
        <v>0</v>
      </c>
      <c r="N9" s="4"/>
      <c r="O9" s="7">
        <v>231794853</v>
      </c>
      <c r="P9" s="4"/>
      <c r="Q9" s="7">
        <f t="shared" ref="Q9:Q17" si="1">K9+M9+O9</f>
        <v>669191590</v>
      </c>
    </row>
    <row r="10" spans="1:17">
      <c r="A10" s="1" t="s">
        <v>60</v>
      </c>
      <c r="C10" s="7">
        <v>0</v>
      </c>
      <c r="D10" s="4"/>
      <c r="E10" s="7">
        <v>40905663</v>
      </c>
      <c r="F10" s="4"/>
      <c r="G10" s="7">
        <v>0</v>
      </c>
      <c r="H10" s="4"/>
      <c r="I10" s="7">
        <f t="shared" si="0"/>
        <v>40905663</v>
      </c>
      <c r="J10" s="4"/>
      <c r="K10" s="7">
        <v>0</v>
      </c>
      <c r="L10" s="4"/>
      <c r="M10" s="7">
        <v>145226012</v>
      </c>
      <c r="N10" s="4"/>
      <c r="O10" s="7">
        <v>35394486</v>
      </c>
      <c r="P10" s="4"/>
      <c r="Q10" s="7">
        <f t="shared" si="1"/>
        <v>180620498</v>
      </c>
    </row>
    <row r="11" spans="1:17">
      <c r="A11" s="1" t="s">
        <v>54</v>
      </c>
      <c r="C11" s="7">
        <v>0</v>
      </c>
      <c r="D11" s="4"/>
      <c r="E11" s="7">
        <v>56345272</v>
      </c>
      <c r="F11" s="4"/>
      <c r="G11" s="7">
        <v>0</v>
      </c>
      <c r="H11" s="4"/>
      <c r="I11" s="7">
        <f t="shared" si="0"/>
        <v>56345272</v>
      </c>
      <c r="J11" s="4"/>
      <c r="K11" s="7">
        <v>0</v>
      </c>
      <c r="L11" s="4"/>
      <c r="M11" s="7">
        <v>183736497</v>
      </c>
      <c r="N11" s="4"/>
      <c r="O11" s="7">
        <v>24542214</v>
      </c>
      <c r="P11" s="4"/>
      <c r="Q11" s="7">
        <f t="shared" si="1"/>
        <v>208278711</v>
      </c>
    </row>
    <row r="12" spans="1:17">
      <c r="A12" s="1" t="s">
        <v>55</v>
      </c>
      <c r="C12" s="7">
        <v>0</v>
      </c>
      <c r="D12" s="4"/>
      <c r="E12" s="7">
        <v>139505456</v>
      </c>
      <c r="F12" s="4"/>
      <c r="G12" s="7">
        <v>0</v>
      </c>
      <c r="H12" s="4"/>
      <c r="I12" s="7">
        <f t="shared" si="0"/>
        <v>139505456</v>
      </c>
      <c r="J12" s="4"/>
      <c r="K12" s="7">
        <v>0</v>
      </c>
      <c r="L12" s="4"/>
      <c r="M12" s="7">
        <v>327440878</v>
      </c>
      <c r="N12" s="4"/>
      <c r="O12" s="7">
        <v>17275309</v>
      </c>
      <c r="P12" s="4"/>
      <c r="Q12" s="7">
        <f t="shared" si="1"/>
        <v>344716187</v>
      </c>
    </row>
    <row r="13" spans="1:17">
      <c r="A13" s="1" t="s">
        <v>128</v>
      </c>
      <c r="C13" s="7">
        <v>0</v>
      </c>
      <c r="D13" s="4"/>
      <c r="E13" s="7">
        <v>0</v>
      </c>
      <c r="F13" s="4"/>
      <c r="G13" s="7">
        <v>0</v>
      </c>
      <c r="H13" s="4"/>
      <c r="I13" s="7">
        <f t="shared" si="0"/>
        <v>0</v>
      </c>
      <c r="J13" s="4"/>
      <c r="K13" s="7">
        <v>0</v>
      </c>
      <c r="L13" s="4"/>
      <c r="M13" s="7">
        <v>0</v>
      </c>
      <c r="N13" s="4"/>
      <c r="O13" s="7">
        <v>58678522</v>
      </c>
      <c r="P13" s="4"/>
      <c r="Q13" s="7">
        <f t="shared" si="1"/>
        <v>58678522</v>
      </c>
    </row>
    <row r="14" spans="1:17">
      <c r="A14" s="1" t="s">
        <v>61</v>
      </c>
      <c r="C14" s="7">
        <v>42572248</v>
      </c>
      <c r="D14" s="4"/>
      <c r="E14" s="7">
        <v>2737304</v>
      </c>
      <c r="F14" s="4"/>
      <c r="G14" s="7">
        <v>0</v>
      </c>
      <c r="H14" s="4"/>
      <c r="I14" s="7">
        <f t="shared" si="0"/>
        <v>45309552</v>
      </c>
      <c r="J14" s="4"/>
      <c r="K14" s="7">
        <v>127858626</v>
      </c>
      <c r="L14" s="4"/>
      <c r="M14" s="7">
        <v>60182717</v>
      </c>
      <c r="N14" s="4"/>
      <c r="O14" s="7">
        <v>0</v>
      </c>
      <c r="P14" s="4"/>
      <c r="Q14" s="7">
        <f t="shared" si="1"/>
        <v>188041343</v>
      </c>
    </row>
    <row r="15" spans="1:17">
      <c r="A15" s="1" t="s">
        <v>67</v>
      </c>
      <c r="C15" s="7">
        <v>26596900</v>
      </c>
      <c r="D15" s="4"/>
      <c r="E15" s="7">
        <v>10296133</v>
      </c>
      <c r="F15" s="4"/>
      <c r="G15" s="7">
        <v>0</v>
      </c>
      <c r="H15" s="4"/>
      <c r="I15" s="7">
        <f t="shared" si="0"/>
        <v>36893033</v>
      </c>
      <c r="J15" s="4"/>
      <c r="K15" s="7">
        <v>66738060</v>
      </c>
      <c r="L15" s="4"/>
      <c r="M15" s="7">
        <v>26621989</v>
      </c>
      <c r="N15" s="4"/>
      <c r="O15" s="7">
        <v>0</v>
      </c>
      <c r="P15" s="4"/>
      <c r="Q15" s="7">
        <f t="shared" si="1"/>
        <v>93360049</v>
      </c>
    </row>
    <row r="16" spans="1:17">
      <c r="A16" s="1" t="s">
        <v>47</v>
      </c>
      <c r="C16" s="7">
        <v>0</v>
      </c>
      <c r="D16" s="4"/>
      <c r="E16" s="7">
        <v>63839830</v>
      </c>
      <c r="F16" s="4"/>
      <c r="G16" s="7">
        <v>0</v>
      </c>
      <c r="H16" s="4"/>
      <c r="I16" s="7">
        <f t="shared" si="0"/>
        <v>63839830</v>
      </c>
      <c r="J16" s="4"/>
      <c r="K16" s="7">
        <v>0</v>
      </c>
      <c r="L16" s="4"/>
      <c r="M16" s="7">
        <v>86667197</v>
      </c>
      <c r="N16" s="4"/>
      <c r="O16" s="7">
        <v>0</v>
      </c>
      <c r="P16" s="4"/>
      <c r="Q16" s="7">
        <f t="shared" si="1"/>
        <v>86667197</v>
      </c>
    </row>
    <row r="17" spans="1:17">
      <c r="A17" s="1" t="s">
        <v>51</v>
      </c>
      <c r="C17" s="7">
        <v>0</v>
      </c>
      <c r="D17" s="4"/>
      <c r="E17" s="7">
        <v>23671172</v>
      </c>
      <c r="F17" s="4"/>
      <c r="G17" s="7">
        <v>0</v>
      </c>
      <c r="H17" s="4"/>
      <c r="I17" s="7">
        <f t="shared" si="0"/>
        <v>23671172</v>
      </c>
      <c r="J17" s="4"/>
      <c r="K17" s="7">
        <v>0</v>
      </c>
      <c r="L17" s="4"/>
      <c r="M17" s="7">
        <v>108354344</v>
      </c>
      <c r="N17" s="4"/>
      <c r="O17" s="7">
        <v>0</v>
      </c>
      <c r="P17" s="4"/>
      <c r="Q17" s="7">
        <f t="shared" si="1"/>
        <v>108354344</v>
      </c>
    </row>
    <row r="18" spans="1:17" ht="24.75" thickBot="1">
      <c r="C18" s="13">
        <f>SUM(C8:C17)</f>
        <v>86809110</v>
      </c>
      <c r="D18" s="4"/>
      <c r="E18" s="13">
        <f>SUM(E8:E17)</f>
        <v>337300830</v>
      </c>
      <c r="F18" s="4"/>
      <c r="G18" s="13">
        <f>SUM(G8:G17)</f>
        <v>292708578</v>
      </c>
      <c r="H18" s="4"/>
      <c r="I18" s="13">
        <f>SUM(I8:I17)</f>
        <v>716818518</v>
      </c>
      <c r="J18" s="4"/>
      <c r="K18" s="13">
        <f>SUM(K8:K17)</f>
        <v>631993423</v>
      </c>
      <c r="L18" s="4"/>
      <c r="M18" s="13">
        <f>SUM(M8:M17)</f>
        <v>938229634</v>
      </c>
      <c r="N18" s="4"/>
      <c r="O18" s="13">
        <f>SUM(O8:O17)</f>
        <v>428599109</v>
      </c>
      <c r="P18" s="4"/>
      <c r="Q18" s="13">
        <f>SUM(Q8:Q17)</f>
        <v>1998822166</v>
      </c>
    </row>
    <row r="19" spans="1:17" ht="24.75" thickTop="1">
      <c r="C19" s="7"/>
      <c r="D19" s="4"/>
      <c r="E19" s="7"/>
      <c r="F19" s="4"/>
      <c r="G19" s="7"/>
      <c r="H19" s="4"/>
      <c r="I19" s="4"/>
      <c r="J19" s="4"/>
      <c r="K19" s="7"/>
      <c r="L19" s="4"/>
      <c r="M19" s="7"/>
      <c r="N19" s="4"/>
      <c r="O19" s="7"/>
      <c r="P19" s="4"/>
      <c r="Q19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5"/>
  <sheetViews>
    <sheetView rightToLeft="1" workbookViewId="0">
      <selection activeCell="I6" sqref="I6:K6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3" ht="24.75">
      <c r="A3" s="16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3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3" ht="24.75">
      <c r="A6" s="17" t="s">
        <v>135</v>
      </c>
      <c r="B6" s="17" t="s">
        <v>135</v>
      </c>
      <c r="C6" s="17" t="s">
        <v>135</v>
      </c>
      <c r="E6" s="17" t="s">
        <v>91</v>
      </c>
      <c r="F6" s="17" t="s">
        <v>91</v>
      </c>
      <c r="G6" s="17" t="s">
        <v>91</v>
      </c>
      <c r="I6" s="17" t="s">
        <v>92</v>
      </c>
      <c r="J6" s="17" t="s">
        <v>92</v>
      </c>
      <c r="K6" s="17" t="s">
        <v>92</v>
      </c>
    </row>
    <row r="7" spans="1:13" ht="24.75">
      <c r="A7" s="17" t="s">
        <v>136</v>
      </c>
      <c r="C7" s="17" t="s">
        <v>73</v>
      </c>
      <c r="E7" s="17" t="s">
        <v>137</v>
      </c>
      <c r="G7" s="17" t="s">
        <v>138</v>
      </c>
      <c r="I7" s="17" t="s">
        <v>137</v>
      </c>
      <c r="K7" s="17" t="s">
        <v>138</v>
      </c>
    </row>
    <row r="8" spans="1:13">
      <c r="A8" s="1" t="s">
        <v>79</v>
      </c>
      <c r="C8" s="4" t="s">
        <v>80</v>
      </c>
      <c r="E8" s="7">
        <v>630349</v>
      </c>
      <c r="F8" s="4"/>
      <c r="G8" s="11">
        <f>E8/$E$11</f>
        <v>0.24678051435036741</v>
      </c>
      <c r="H8" s="4"/>
      <c r="I8" s="7">
        <v>1529028</v>
      </c>
      <c r="J8" s="4"/>
      <c r="K8" s="11">
        <f>I8/$I$11</f>
        <v>0.28075836053340542</v>
      </c>
      <c r="L8" s="4"/>
      <c r="M8" s="4"/>
    </row>
    <row r="9" spans="1:13">
      <c r="A9" s="1" t="s">
        <v>83</v>
      </c>
      <c r="C9" s="4" t="s">
        <v>84</v>
      </c>
      <c r="E9" s="7">
        <v>44338</v>
      </c>
      <c r="F9" s="4"/>
      <c r="G9" s="11">
        <f t="shared" ref="G9:G10" si="0">E9/$E$11</f>
        <v>1.735824828034405E-2</v>
      </c>
      <c r="H9" s="4"/>
      <c r="I9" s="7">
        <v>173606</v>
      </c>
      <c r="J9" s="4"/>
      <c r="K9" s="11">
        <f t="shared" ref="K9:K10" si="1">I9/$I$11</f>
        <v>3.1877333795563179E-2</v>
      </c>
      <c r="L9" s="4"/>
      <c r="M9" s="4"/>
    </row>
    <row r="10" spans="1:13">
      <c r="A10" s="1" t="s">
        <v>86</v>
      </c>
      <c r="C10" s="4" t="s">
        <v>87</v>
      </c>
      <c r="E10" s="7">
        <v>1879603</v>
      </c>
      <c r="F10" s="4"/>
      <c r="G10" s="11">
        <f t="shared" si="0"/>
        <v>0.73586123736928855</v>
      </c>
      <c r="H10" s="4"/>
      <c r="I10" s="7">
        <v>3743430</v>
      </c>
      <c r="J10" s="4"/>
      <c r="K10" s="11">
        <f t="shared" si="1"/>
        <v>0.68736430567103146</v>
      </c>
      <c r="L10" s="4"/>
      <c r="M10" s="4"/>
    </row>
    <row r="11" spans="1:13" ht="24.75" thickBot="1">
      <c r="C11" s="4"/>
      <c r="E11" s="13">
        <f>SUM(E8:E10)</f>
        <v>2554290</v>
      </c>
      <c r="F11" s="4"/>
      <c r="G11" s="14">
        <f>SUM(G8:G10)</f>
        <v>1</v>
      </c>
      <c r="H11" s="4"/>
      <c r="I11" s="13">
        <f>SUM(I8:I10)</f>
        <v>5446064</v>
      </c>
      <c r="J11" s="4"/>
      <c r="K11" s="14">
        <f>SUM(K8:K10)</f>
        <v>1</v>
      </c>
      <c r="L11" s="4"/>
      <c r="M11" s="4"/>
    </row>
    <row r="12" spans="1:13" ht="24.75" thickTop="1"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E14" s="4"/>
      <c r="F14" s="4"/>
      <c r="G14" s="4"/>
      <c r="H14" s="4"/>
      <c r="I14" s="4"/>
      <c r="J14" s="4"/>
      <c r="K14" s="4"/>
      <c r="L14" s="4"/>
      <c r="M14" s="4"/>
    </row>
    <row r="15" spans="1:13">
      <c r="E15" s="4"/>
      <c r="F15" s="4"/>
      <c r="G15" s="4"/>
      <c r="H15" s="4"/>
      <c r="I15" s="4"/>
      <c r="J15" s="4"/>
      <c r="K15" s="4"/>
      <c r="L15" s="4"/>
      <c r="M15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L20" sqref="L20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89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91</v>
      </c>
      <c r="D5" s="2"/>
      <c r="E5" s="2" t="s">
        <v>145</v>
      </c>
    </row>
    <row r="6" spans="1:5" ht="24.75">
      <c r="A6" s="16" t="s">
        <v>139</v>
      </c>
      <c r="C6" s="17"/>
      <c r="D6" s="2"/>
      <c r="E6" s="5" t="s">
        <v>146</v>
      </c>
    </row>
    <row r="7" spans="1:5" ht="24.75">
      <c r="A7" s="17" t="s">
        <v>139</v>
      </c>
      <c r="C7" s="17" t="s">
        <v>76</v>
      </c>
      <c r="E7" s="17" t="s">
        <v>76</v>
      </c>
    </row>
    <row r="8" spans="1:5">
      <c r="A8" s="1" t="s">
        <v>140</v>
      </c>
      <c r="C8" s="7">
        <v>0</v>
      </c>
      <c r="D8" s="4"/>
      <c r="E8" s="7">
        <v>30465970</v>
      </c>
    </row>
    <row r="9" spans="1:5" ht="24.75" thickBot="1">
      <c r="A9" s="1" t="s">
        <v>98</v>
      </c>
      <c r="C9" s="13">
        <v>0</v>
      </c>
      <c r="D9" s="4"/>
      <c r="E9" s="13">
        <v>30465970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5"/>
  <sheetViews>
    <sheetView rightToLeft="1" tabSelected="1" workbookViewId="0">
      <selection activeCell="K11" sqref="K11"/>
    </sheetView>
  </sheetViews>
  <sheetFormatPr defaultRowHeight="24"/>
  <cols>
    <col min="1" max="1" width="28.285156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6.140625" style="1" bestFit="1" customWidth="1"/>
    <col min="16" max="16" width="1.5703125" style="1" customWidth="1"/>
    <col min="17" max="17" width="9.140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115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D8" s="6"/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8">
        <v>124227</v>
      </c>
      <c r="D9" s="8"/>
      <c r="E9" s="8">
        <v>1013826991</v>
      </c>
      <c r="F9" s="8"/>
      <c r="G9" s="8">
        <v>926158870.125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124227</v>
      </c>
      <c r="R9" s="8"/>
      <c r="S9" s="8">
        <v>9880</v>
      </c>
      <c r="T9" s="8"/>
      <c r="U9" s="8">
        <v>1013826991</v>
      </c>
      <c r="V9" s="8"/>
      <c r="W9" s="8">
        <v>1220059951.5780001</v>
      </c>
      <c r="X9" s="8"/>
      <c r="Y9" s="11">
        <v>2.1440758093276266E-2</v>
      </c>
    </row>
    <row r="10" spans="1:25">
      <c r="A10" s="1" t="s">
        <v>16</v>
      </c>
      <c r="C10" s="8">
        <v>262926</v>
      </c>
      <c r="D10" s="8"/>
      <c r="E10" s="8">
        <v>1371115670</v>
      </c>
      <c r="F10" s="8"/>
      <c r="G10" s="8">
        <v>1366921117.2690001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262926</v>
      </c>
      <c r="R10" s="8"/>
      <c r="S10" s="8">
        <v>5325</v>
      </c>
      <c r="T10" s="8"/>
      <c r="U10" s="8">
        <v>1371115670</v>
      </c>
      <c r="V10" s="8"/>
      <c r="W10" s="8">
        <v>1391750468.3475001</v>
      </c>
      <c r="X10" s="8"/>
      <c r="Y10" s="11">
        <v>2.4457966249484729E-2</v>
      </c>
    </row>
    <row r="11" spans="1:25">
      <c r="A11" s="1" t="s">
        <v>17</v>
      </c>
      <c r="C11" s="8">
        <v>6234</v>
      </c>
      <c r="D11" s="8"/>
      <c r="E11" s="8">
        <v>1276410441</v>
      </c>
      <c r="F11" s="8"/>
      <c r="G11" s="8">
        <v>1001296346.166</v>
      </c>
      <c r="H11" s="8"/>
      <c r="I11" s="8">
        <v>0</v>
      </c>
      <c r="J11" s="8"/>
      <c r="K11" s="8">
        <v>0</v>
      </c>
      <c r="L11" s="8"/>
      <c r="M11" s="8">
        <v>-6234</v>
      </c>
      <c r="N11" s="8"/>
      <c r="O11" s="8">
        <v>901650087</v>
      </c>
      <c r="P11" s="8"/>
      <c r="Q11" s="8">
        <v>0</v>
      </c>
      <c r="R11" s="8"/>
      <c r="S11" s="8">
        <v>0</v>
      </c>
      <c r="T11" s="8"/>
      <c r="U11" s="8">
        <v>0</v>
      </c>
      <c r="V11" s="8"/>
      <c r="W11" s="8">
        <v>0</v>
      </c>
      <c r="X11" s="8"/>
      <c r="Y11" s="11">
        <v>0</v>
      </c>
    </row>
    <row r="12" spans="1:25">
      <c r="A12" s="1" t="s">
        <v>18</v>
      </c>
      <c r="C12" s="8">
        <v>56570</v>
      </c>
      <c r="D12" s="8"/>
      <c r="E12" s="8">
        <v>1006161621</v>
      </c>
      <c r="F12" s="8"/>
      <c r="G12" s="8">
        <v>859246481.88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56570</v>
      </c>
      <c r="R12" s="8"/>
      <c r="S12" s="8">
        <v>16060</v>
      </c>
      <c r="T12" s="8"/>
      <c r="U12" s="8">
        <v>1006161621</v>
      </c>
      <c r="V12" s="8"/>
      <c r="W12" s="8">
        <v>903108540.50999999</v>
      </c>
      <c r="X12" s="8"/>
      <c r="Y12" s="11">
        <v>1.5870803499453096E-2</v>
      </c>
    </row>
    <row r="13" spans="1:25">
      <c r="A13" s="1" t="s">
        <v>19</v>
      </c>
      <c r="C13" s="8">
        <v>46018</v>
      </c>
      <c r="D13" s="8"/>
      <c r="E13" s="8">
        <v>2078252970</v>
      </c>
      <c r="F13" s="8"/>
      <c r="G13" s="8">
        <v>1605621170.79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46018</v>
      </c>
      <c r="R13" s="8"/>
      <c r="S13" s="8">
        <v>34200</v>
      </c>
      <c r="T13" s="8"/>
      <c r="U13" s="8">
        <v>2078252970</v>
      </c>
      <c r="V13" s="8"/>
      <c r="W13" s="8">
        <v>1564451397.1800001</v>
      </c>
      <c r="X13" s="8"/>
      <c r="Y13" s="11">
        <v>2.7492930910682382E-2</v>
      </c>
    </row>
    <row r="14" spans="1:25">
      <c r="A14" s="1" t="s">
        <v>20</v>
      </c>
      <c r="C14" s="8">
        <v>41000</v>
      </c>
      <c r="D14" s="8"/>
      <c r="E14" s="8">
        <v>1172926603</v>
      </c>
      <c r="F14" s="8"/>
      <c r="G14" s="8">
        <v>1579296937.5</v>
      </c>
      <c r="H14" s="8"/>
      <c r="I14" s="8">
        <v>0</v>
      </c>
      <c r="J14" s="8"/>
      <c r="K14" s="8">
        <v>0</v>
      </c>
      <c r="L14" s="8"/>
      <c r="M14" s="8">
        <v>-3104</v>
      </c>
      <c r="N14" s="8"/>
      <c r="O14" s="8">
        <v>124964016</v>
      </c>
      <c r="P14" s="8"/>
      <c r="Q14" s="8">
        <v>37896</v>
      </c>
      <c r="R14" s="8"/>
      <c r="S14" s="8">
        <v>37850</v>
      </c>
      <c r="T14" s="8"/>
      <c r="U14" s="8">
        <v>1084127477</v>
      </c>
      <c r="V14" s="8"/>
      <c r="W14" s="8">
        <v>1425829136.5799999</v>
      </c>
      <c r="X14" s="8"/>
      <c r="Y14" s="11">
        <v>2.5056848690277092E-2</v>
      </c>
    </row>
    <row r="15" spans="1:25">
      <c r="A15" s="1" t="s">
        <v>21</v>
      </c>
      <c r="C15" s="8">
        <v>46451</v>
      </c>
      <c r="D15" s="8"/>
      <c r="E15" s="8">
        <v>161835284</v>
      </c>
      <c r="F15" s="8"/>
      <c r="G15" s="8">
        <v>257654360.34900001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46451</v>
      </c>
      <c r="R15" s="8"/>
      <c r="S15" s="8">
        <v>5440</v>
      </c>
      <c r="T15" s="8"/>
      <c r="U15" s="8">
        <v>161835284</v>
      </c>
      <c r="V15" s="8"/>
      <c r="W15" s="8">
        <v>251189914.03200001</v>
      </c>
      <c r="X15" s="8"/>
      <c r="Y15" s="11">
        <v>4.4142930642590301E-3</v>
      </c>
    </row>
    <row r="16" spans="1:25">
      <c r="A16" s="1" t="s">
        <v>22</v>
      </c>
      <c r="C16" s="8">
        <v>184405</v>
      </c>
      <c r="D16" s="8"/>
      <c r="E16" s="8">
        <v>1160520449</v>
      </c>
      <c r="F16" s="8"/>
      <c r="G16" s="8">
        <v>1548950827.6125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184405</v>
      </c>
      <c r="R16" s="8"/>
      <c r="S16" s="8">
        <v>8270</v>
      </c>
      <c r="T16" s="8"/>
      <c r="U16" s="8">
        <v>1160520449</v>
      </c>
      <c r="V16" s="8"/>
      <c r="W16" s="8">
        <v>1515955425.3675001</v>
      </c>
      <c r="X16" s="8"/>
      <c r="Y16" s="11">
        <v>2.6640685577340104E-2</v>
      </c>
    </row>
    <row r="17" spans="1:25">
      <c r="A17" s="1" t="s">
        <v>23</v>
      </c>
      <c r="C17" s="8">
        <v>70000</v>
      </c>
      <c r="D17" s="8"/>
      <c r="E17" s="8">
        <v>1007180576</v>
      </c>
      <c r="F17" s="8"/>
      <c r="G17" s="8">
        <v>1505786940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70000</v>
      </c>
      <c r="R17" s="8"/>
      <c r="S17" s="8">
        <v>17120</v>
      </c>
      <c r="T17" s="8"/>
      <c r="U17" s="8">
        <v>1007180576</v>
      </c>
      <c r="V17" s="8"/>
      <c r="W17" s="8">
        <v>1191269520</v>
      </c>
      <c r="X17" s="8"/>
      <c r="Y17" s="11">
        <v>2.0934808629017126E-2</v>
      </c>
    </row>
    <row r="18" spans="1:25">
      <c r="A18" s="1" t="s">
        <v>24</v>
      </c>
      <c r="C18" s="8">
        <v>45930</v>
      </c>
      <c r="D18" s="8"/>
      <c r="E18" s="8">
        <v>911438426</v>
      </c>
      <c r="F18" s="8"/>
      <c r="G18" s="8">
        <v>1874664779.49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45930</v>
      </c>
      <c r="R18" s="8"/>
      <c r="S18" s="8">
        <v>33160</v>
      </c>
      <c r="T18" s="8"/>
      <c r="U18" s="8">
        <v>911438426</v>
      </c>
      <c r="V18" s="8"/>
      <c r="W18" s="8">
        <v>1513976719.1400001</v>
      </c>
      <c r="X18" s="8"/>
      <c r="Y18" s="11">
        <v>2.6605912727443167E-2</v>
      </c>
    </row>
    <row r="19" spans="1:25">
      <c r="A19" s="1" t="s">
        <v>25</v>
      </c>
      <c r="C19" s="8">
        <v>39855</v>
      </c>
      <c r="D19" s="8"/>
      <c r="E19" s="8">
        <v>999032166</v>
      </c>
      <c r="F19" s="8"/>
      <c r="G19" s="8">
        <v>998370141.29999995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39855</v>
      </c>
      <c r="R19" s="8"/>
      <c r="S19" s="8">
        <v>28100</v>
      </c>
      <c r="T19" s="8"/>
      <c r="U19" s="8">
        <v>999032166</v>
      </c>
      <c r="V19" s="8"/>
      <c r="W19" s="8">
        <v>1113261943.2750001</v>
      </c>
      <c r="X19" s="8"/>
      <c r="Y19" s="11">
        <v>1.9563940271408814E-2</v>
      </c>
    </row>
    <row r="20" spans="1:25">
      <c r="A20" s="1" t="s">
        <v>26</v>
      </c>
      <c r="C20" s="8">
        <v>203541</v>
      </c>
      <c r="D20" s="8"/>
      <c r="E20" s="8">
        <v>1512389703</v>
      </c>
      <c r="F20" s="8"/>
      <c r="G20" s="8">
        <v>1535684176.6695001</v>
      </c>
      <c r="H20" s="8"/>
      <c r="I20" s="8">
        <v>69785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273326</v>
      </c>
      <c r="R20" s="8"/>
      <c r="S20" s="8">
        <v>5460</v>
      </c>
      <c r="T20" s="8"/>
      <c r="U20" s="8">
        <v>1512389703</v>
      </c>
      <c r="V20" s="8"/>
      <c r="W20" s="8">
        <v>1483480418.2379999</v>
      </c>
      <c r="X20" s="8"/>
      <c r="Y20" s="11">
        <v>2.6069985120333487E-2</v>
      </c>
    </row>
    <row r="21" spans="1:25">
      <c r="A21" s="1" t="s">
        <v>27</v>
      </c>
      <c r="C21" s="8">
        <v>51000</v>
      </c>
      <c r="D21" s="8"/>
      <c r="E21" s="8">
        <v>918851901</v>
      </c>
      <c r="F21" s="8"/>
      <c r="G21" s="8">
        <v>1223814717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51000</v>
      </c>
      <c r="R21" s="8"/>
      <c r="S21" s="8">
        <v>18420</v>
      </c>
      <c r="T21" s="8"/>
      <c r="U21" s="8">
        <v>918851901</v>
      </c>
      <c r="V21" s="8"/>
      <c r="W21" s="8">
        <v>933830451</v>
      </c>
      <c r="X21" s="8"/>
      <c r="Y21" s="11">
        <v>1.6410695863043449E-2</v>
      </c>
    </row>
    <row r="22" spans="1:25">
      <c r="A22" s="1" t="s">
        <v>28</v>
      </c>
      <c r="C22" s="8">
        <v>31273</v>
      </c>
      <c r="D22" s="8"/>
      <c r="E22" s="8">
        <v>520229198</v>
      </c>
      <c r="F22" s="8"/>
      <c r="G22" s="8">
        <v>680803671.73500001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31273</v>
      </c>
      <c r="R22" s="8"/>
      <c r="S22" s="8">
        <v>21300</v>
      </c>
      <c r="T22" s="8"/>
      <c r="U22" s="8">
        <v>520229198</v>
      </c>
      <c r="V22" s="8"/>
      <c r="W22" s="8">
        <v>662151516.34500003</v>
      </c>
      <c r="X22" s="8"/>
      <c r="Y22" s="11">
        <v>1.1636338414917291E-2</v>
      </c>
    </row>
    <row r="23" spans="1:25">
      <c r="A23" s="1" t="s">
        <v>29</v>
      </c>
      <c r="C23" s="8">
        <v>41572</v>
      </c>
      <c r="D23" s="8"/>
      <c r="E23" s="8">
        <v>753594134</v>
      </c>
      <c r="F23" s="8"/>
      <c r="G23" s="8">
        <v>1338918549.8399999</v>
      </c>
      <c r="H23" s="8"/>
      <c r="I23" s="8">
        <v>0</v>
      </c>
      <c r="J23" s="8"/>
      <c r="K23" s="8">
        <v>0</v>
      </c>
      <c r="L23" s="8"/>
      <c r="M23" s="8">
        <v>-41572</v>
      </c>
      <c r="N23" s="8"/>
      <c r="O23" s="8">
        <v>1285196516</v>
      </c>
      <c r="P23" s="8"/>
      <c r="Q23" s="8">
        <v>0</v>
      </c>
      <c r="R23" s="8"/>
      <c r="S23" s="8">
        <v>0</v>
      </c>
      <c r="T23" s="8"/>
      <c r="U23" s="8">
        <v>0</v>
      </c>
      <c r="V23" s="8"/>
      <c r="W23" s="8">
        <v>0</v>
      </c>
      <c r="X23" s="8"/>
      <c r="Y23" s="11">
        <v>0</v>
      </c>
    </row>
    <row r="24" spans="1:25">
      <c r="A24" s="1" t="s">
        <v>30</v>
      </c>
      <c r="C24" s="8">
        <v>82206</v>
      </c>
      <c r="D24" s="8"/>
      <c r="E24" s="8">
        <v>3127362064</v>
      </c>
      <c r="F24" s="8"/>
      <c r="G24" s="8">
        <v>2851101744.3270001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82206</v>
      </c>
      <c r="R24" s="8"/>
      <c r="S24" s="8">
        <v>28160</v>
      </c>
      <c r="T24" s="8"/>
      <c r="U24" s="8">
        <v>3127362064</v>
      </c>
      <c r="V24" s="8"/>
      <c r="W24" s="8">
        <v>2301147180.2880001</v>
      </c>
      <c r="X24" s="8"/>
      <c r="Y24" s="11">
        <v>4.0439275107560589E-2</v>
      </c>
    </row>
    <row r="25" spans="1:25">
      <c r="A25" s="1" t="s">
        <v>31</v>
      </c>
      <c r="C25" s="8">
        <v>30727</v>
      </c>
      <c r="D25" s="8"/>
      <c r="E25" s="8">
        <v>1276353857</v>
      </c>
      <c r="F25" s="8"/>
      <c r="G25" s="8">
        <v>1038807369.6435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30727</v>
      </c>
      <c r="R25" s="8"/>
      <c r="S25" s="8">
        <v>29110</v>
      </c>
      <c r="T25" s="8"/>
      <c r="U25" s="8">
        <v>1276353857</v>
      </c>
      <c r="V25" s="8"/>
      <c r="W25" s="8">
        <v>889140915.32850003</v>
      </c>
      <c r="X25" s="8"/>
      <c r="Y25" s="11">
        <v>1.5625343042967529E-2</v>
      </c>
    </row>
    <row r="26" spans="1:25">
      <c r="A26" s="1" t="s">
        <v>32</v>
      </c>
      <c r="C26" s="8">
        <v>35700</v>
      </c>
      <c r="D26" s="8"/>
      <c r="E26" s="8">
        <v>2209176628</v>
      </c>
      <c r="F26" s="8"/>
      <c r="G26" s="8">
        <v>2849653075.5</v>
      </c>
      <c r="H26" s="8"/>
      <c r="I26" s="8">
        <v>0</v>
      </c>
      <c r="J26" s="8"/>
      <c r="K26" s="8">
        <v>0</v>
      </c>
      <c r="L26" s="8"/>
      <c r="M26" s="8">
        <v>-11176</v>
      </c>
      <c r="N26" s="8"/>
      <c r="O26" s="8">
        <v>907017888</v>
      </c>
      <c r="P26" s="8"/>
      <c r="Q26" s="8">
        <v>24524</v>
      </c>
      <c r="R26" s="8"/>
      <c r="S26" s="8">
        <v>77350</v>
      </c>
      <c r="T26" s="8"/>
      <c r="U26" s="8">
        <v>1517586769</v>
      </c>
      <c r="V26" s="8"/>
      <c r="W26" s="8">
        <v>1885644658.1700001</v>
      </c>
      <c r="X26" s="8"/>
      <c r="Y26" s="11">
        <v>3.3137429774176851E-2</v>
      </c>
    </row>
    <row r="27" spans="1:25">
      <c r="A27" s="1" t="s">
        <v>33</v>
      </c>
      <c r="C27" s="8">
        <v>29175</v>
      </c>
      <c r="D27" s="8"/>
      <c r="E27" s="8">
        <v>2705518126</v>
      </c>
      <c r="F27" s="8"/>
      <c r="G27" s="8">
        <v>2952343410.75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29175</v>
      </c>
      <c r="R27" s="8"/>
      <c r="S27" s="8">
        <v>80000</v>
      </c>
      <c r="T27" s="8"/>
      <c r="U27" s="8">
        <v>2705518126</v>
      </c>
      <c r="V27" s="8"/>
      <c r="W27" s="8">
        <v>2320112700</v>
      </c>
      <c r="X27" s="8"/>
      <c r="Y27" s="11">
        <v>4.077256620504504E-2</v>
      </c>
    </row>
    <row r="28" spans="1:25">
      <c r="A28" s="1" t="s">
        <v>34</v>
      </c>
      <c r="C28" s="8">
        <v>436242</v>
      </c>
      <c r="D28" s="8"/>
      <c r="E28" s="8">
        <v>2138166632</v>
      </c>
      <c r="F28" s="8"/>
      <c r="G28" s="8">
        <v>2567186451.7919998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436242</v>
      </c>
      <c r="R28" s="8"/>
      <c r="S28" s="8">
        <v>4921</v>
      </c>
      <c r="T28" s="8"/>
      <c r="U28" s="8">
        <v>2138166632</v>
      </c>
      <c r="V28" s="8"/>
      <c r="W28" s="8">
        <v>2133973738.0520999</v>
      </c>
      <c r="X28" s="8"/>
      <c r="Y28" s="11">
        <v>3.7501447888525712E-2</v>
      </c>
    </row>
    <row r="29" spans="1:25">
      <c r="A29" s="1" t="s">
        <v>35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v>315618</v>
      </c>
      <c r="J29" s="8"/>
      <c r="K29" s="8">
        <v>1789373903</v>
      </c>
      <c r="L29" s="8"/>
      <c r="M29" s="8">
        <v>0</v>
      </c>
      <c r="N29" s="8"/>
      <c r="O29" s="8">
        <v>0</v>
      </c>
      <c r="P29" s="8"/>
      <c r="Q29" s="8">
        <v>315618</v>
      </c>
      <c r="R29" s="8"/>
      <c r="S29" s="8">
        <v>5480</v>
      </c>
      <c r="T29" s="8"/>
      <c r="U29" s="8">
        <v>1789373903</v>
      </c>
      <c r="V29" s="8"/>
      <c r="W29" s="8">
        <v>1719295594</v>
      </c>
      <c r="X29" s="8"/>
      <c r="Y29" s="11">
        <v>3.02140898829312E-2</v>
      </c>
    </row>
    <row r="30" spans="1:25">
      <c r="A30" s="1" t="s">
        <v>36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v>175577</v>
      </c>
      <c r="J30" s="8"/>
      <c r="K30" s="8">
        <v>1287123575</v>
      </c>
      <c r="L30" s="8"/>
      <c r="M30" s="8">
        <v>0</v>
      </c>
      <c r="N30" s="8"/>
      <c r="O30" s="8">
        <v>0</v>
      </c>
      <c r="P30" s="8"/>
      <c r="Q30" s="8">
        <v>175577</v>
      </c>
      <c r="R30" s="8"/>
      <c r="S30" s="8">
        <v>6500</v>
      </c>
      <c r="T30" s="8"/>
      <c r="U30" s="8">
        <v>1287123575</v>
      </c>
      <c r="V30" s="8"/>
      <c r="W30" s="8">
        <v>1134460059.5250001</v>
      </c>
      <c r="X30" s="8"/>
      <c r="Y30" s="11">
        <v>1.9936465967348223E-2</v>
      </c>
    </row>
    <row r="31" spans="1:25">
      <c r="A31" s="1" t="s">
        <v>37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v>625850</v>
      </c>
      <c r="J31" s="8"/>
      <c r="K31" s="8">
        <v>7682853198</v>
      </c>
      <c r="L31" s="8"/>
      <c r="M31" s="8">
        <v>-625850</v>
      </c>
      <c r="N31" s="8"/>
      <c r="O31" s="8">
        <v>7889000638</v>
      </c>
      <c r="P31" s="8"/>
      <c r="Q31" s="8">
        <v>0</v>
      </c>
      <c r="R31" s="8"/>
      <c r="S31" s="8">
        <v>0</v>
      </c>
      <c r="T31" s="8"/>
      <c r="U31" s="8">
        <v>0</v>
      </c>
      <c r="V31" s="8"/>
      <c r="W31" s="8">
        <v>0</v>
      </c>
      <c r="X31" s="8"/>
      <c r="Y31" s="11">
        <v>0</v>
      </c>
    </row>
    <row r="32" spans="1:25" ht="24.75" thickBot="1">
      <c r="C32" s="9"/>
      <c r="D32" s="9"/>
      <c r="E32" s="10">
        <f>SUM(E9:E31)</f>
        <v>27320343440</v>
      </c>
      <c r="F32" s="9"/>
      <c r="G32" s="10">
        <f>SUM(G9:G31)</f>
        <v>30562281139.738499</v>
      </c>
      <c r="H32" s="9"/>
      <c r="I32" s="9"/>
      <c r="J32" s="9"/>
      <c r="K32" s="10">
        <f>SUM(K9:K31)</f>
        <v>10759350676</v>
      </c>
      <c r="L32" s="9"/>
      <c r="M32" s="9"/>
      <c r="N32" s="9"/>
      <c r="O32" s="10">
        <f>SUM(O9:O31)</f>
        <v>11107829145</v>
      </c>
      <c r="P32" s="9"/>
      <c r="Q32" s="9"/>
      <c r="R32" s="9"/>
      <c r="S32" s="9"/>
      <c r="T32" s="9"/>
      <c r="U32" s="10">
        <f>SUM(U9:U31)</f>
        <v>27586447358</v>
      </c>
      <c r="V32" s="9"/>
      <c r="W32" s="10">
        <f>SUM(W9:W31)</f>
        <v>27554090246.956604</v>
      </c>
      <c r="X32" s="9"/>
      <c r="Y32" s="12">
        <f>SUM(Y9:Y31)</f>
        <v>0.48422258497949111</v>
      </c>
    </row>
    <row r="33" spans="23:25" ht="24.75" thickTop="1">
      <c r="W33" s="3"/>
    </row>
    <row r="34" spans="23:25">
      <c r="W34" s="3"/>
    </row>
    <row r="35" spans="23:25">
      <c r="Y35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19"/>
  <sheetViews>
    <sheetView rightToLeft="1" topLeftCell="H1" workbookViewId="0">
      <selection activeCell="AE18" sqref="AE18"/>
    </sheetView>
  </sheetViews>
  <sheetFormatPr defaultRowHeight="24"/>
  <cols>
    <col min="1" max="1" width="39.28515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9" ht="24.75">
      <c r="A6" s="17" t="s">
        <v>39</v>
      </c>
      <c r="B6" s="17" t="s">
        <v>39</v>
      </c>
      <c r="C6" s="17" t="s">
        <v>39</v>
      </c>
      <c r="D6" s="17" t="s">
        <v>39</v>
      </c>
      <c r="E6" s="17" t="s">
        <v>39</v>
      </c>
      <c r="F6" s="17" t="s">
        <v>39</v>
      </c>
      <c r="G6" s="17" t="s">
        <v>39</v>
      </c>
      <c r="H6" s="17" t="s">
        <v>39</v>
      </c>
      <c r="I6" s="17" t="s">
        <v>39</v>
      </c>
      <c r="J6" s="17" t="s">
        <v>39</v>
      </c>
      <c r="K6" s="17" t="s">
        <v>39</v>
      </c>
      <c r="L6" s="17" t="s">
        <v>39</v>
      </c>
      <c r="M6" s="17" t="s">
        <v>39</v>
      </c>
      <c r="O6" s="17" t="s">
        <v>115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9" ht="24.75">
      <c r="A7" s="16" t="s">
        <v>40</v>
      </c>
      <c r="C7" s="16" t="s">
        <v>41</v>
      </c>
      <c r="E7" s="16" t="s">
        <v>42</v>
      </c>
      <c r="G7" s="16" t="s">
        <v>43</v>
      </c>
      <c r="I7" s="16" t="s">
        <v>44</v>
      </c>
      <c r="K7" s="16" t="s">
        <v>45</v>
      </c>
      <c r="M7" s="16" t="s">
        <v>38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46</v>
      </c>
      <c r="AG7" s="16" t="s">
        <v>8</v>
      </c>
      <c r="AI7" s="16" t="s">
        <v>9</v>
      </c>
      <c r="AK7" s="16" t="s">
        <v>13</v>
      </c>
    </row>
    <row r="8" spans="1:39" ht="24.75">
      <c r="A8" s="17" t="s">
        <v>40</v>
      </c>
      <c r="C8" s="17" t="s">
        <v>41</v>
      </c>
      <c r="E8" s="17" t="s">
        <v>42</v>
      </c>
      <c r="G8" s="17" t="s">
        <v>43</v>
      </c>
      <c r="I8" s="17" t="s">
        <v>44</v>
      </c>
      <c r="K8" s="17" t="s">
        <v>45</v>
      </c>
      <c r="M8" s="17" t="s">
        <v>38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46</v>
      </c>
      <c r="AG8" s="17" t="s">
        <v>8</v>
      </c>
      <c r="AI8" s="17" t="s">
        <v>9</v>
      </c>
      <c r="AK8" s="17" t="s">
        <v>13</v>
      </c>
    </row>
    <row r="9" spans="1:39" ht="24.75">
      <c r="A9" s="2" t="s">
        <v>47</v>
      </c>
      <c r="C9" s="1" t="s">
        <v>48</v>
      </c>
      <c r="E9" s="1" t="s">
        <v>48</v>
      </c>
      <c r="G9" s="1" t="s">
        <v>49</v>
      </c>
      <c r="I9" s="1" t="s">
        <v>50</v>
      </c>
      <c r="K9" s="3">
        <v>0</v>
      </c>
      <c r="M9" s="3">
        <v>0</v>
      </c>
      <c r="O9" s="3">
        <v>3153</v>
      </c>
      <c r="Q9" s="7">
        <v>2999046477</v>
      </c>
      <c r="R9" s="4"/>
      <c r="S9" s="7">
        <v>3021873844</v>
      </c>
      <c r="T9" s="4"/>
      <c r="U9" s="7">
        <v>0</v>
      </c>
      <c r="V9" s="4"/>
      <c r="W9" s="7">
        <v>0</v>
      </c>
      <c r="X9" s="4"/>
      <c r="Y9" s="7">
        <v>0</v>
      </c>
      <c r="Z9" s="4"/>
      <c r="AA9" s="7">
        <v>0</v>
      </c>
      <c r="AB9" s="4"/>
      <c r="AC9" s="7">
        <v>3153</v>
      </c>
      <c r="AD9" s="4"/>
      <c r="AE9" s="7">
        <v>978837</v>
      </c>
      <c r="AF9" s="4"/>
      <c r="AG9" s="7">
        <v>2999046477</v>
      </c>
      <c r="AH9" s="4"/>
      <c r="AI9" s="7">
        <v>3085713674</v>
      </c>
      <c r="AJ9" s="4"/>
      <c r="AK9" s="11">
        <v>5.4226876592235268E-2</v>
      </c>
      <c r="AL9" s="4"/>
      <c r="AM9" s="4"/>
    </row>
    <row r="10" spans="1:39" ht="24.75">
      <c r="A10" s="2" t="s">
        <v>51</v>
      </c>
      <c r="C10" s="1" t="s">
        <v>48</v>
      </c>
      <c r="E10" s="1" t="s">
        <v>48</v>
      </c>
      <c r="G10" s="1" t="s">
        <v>52</v>
      </c>
      <c r="I10" s="1" t="s">
        <v>53</v>
      </c>
      <c r="K10" s="3">
        <v>0</v>
      </c>
      <c r="M10" s="3">
        <v>0</v>
      </c>
      <c r="O10" s="3">
        <v>1197</v>
      </c>
      <c r="Q10" s="7">
        <v>1001471982</v>
      </c>
      <c r="R10" s="4"/>
      <c r="S10" s="7">
        <v>1123959992</v>
      </c>
      <c r="T10" s="4"/>
      <c r="U10" s="7">
        <v>0</v>
      </c>
      <c r="V10" s="4"/>
      <c r="W10" s="7">
        <v>0</v>
      </c>
      <c r="X10" s="4"/>
      <c r="Y10" s="7">
        <v>0</v>
      </c>
      <c r="Z10" s="4"/>
      <c r="AA10" s="7">
        <v>0</v>
      </c>
      <c r="AB10" s="4"/>
      <c r="AC10" s="7">
        <v>1197</v>
      </c>
      <c r="AD10" s="4"/>
      <c r="AE10" s="7">
        <v>958930</v>
      </c>
      <c r="AF10" s="4"/>
      <c r="AG10" s="7">
        <v>1001471982</v>
      </c>
      <c r="AH10" s="4"/>
      <c r="AI10" s="7">
        <v>1147631164</v>
      </c>
      <c r="AJ10" s="4"/>
      <c r="AK10" s="11">
        <v>2.0167928744652317E-2</v>
      </c>
      <c r="AL10" s="4"/>
      <c r="AM10" s="4"/>
    </row>
    <row r="11" spans="1:39" ht="24.75">
      <c r="A11" s="2" t="s">
        <v>54</v>
      </c>
      <c r="C11" s="1" t="s">
        <v>48</v>
      </c>
      <c r="E11" s="1" t="s">
        <v>48</v>
      </c>
      <c r="G11" s="1" t="s">
        <v>49</v>
      </c>
      <c r="I11" s="1" t="s">
        <v>53</v>
      </c>
      <c r="K11" s="3">
        <v>0</v>
      </c>
      <c r="M11" s="3">
        <v>0</v>
      </c>
      <c r="O11" s="3">
        <v>1837</v>
      </c>
      <c r="Q11" s="7">
        <v>1543359683</v>
      </c>
      <c r="R11" s="4"/>
      <c r="S11" s="7">
        <v>1700753682</v>
      </c>
      <c r="T11" s="4"/>
      <c r="U11" s="7">
        <v>0</v>
      </c>
      <c r="V11" s="4"/>
      <c r="W11" s="7">
        <v>0</v>
      </c>
      <c r="X11" s="4"/>
      <c r="Y11" s="7">
        <v>0</v>
      </c>
      <c r="Z11" s="4"/>
      <c r="AA11" s="7">
        <v>0</v>
      </c>
      <c r="AB11" s="4"/>
      <c r="AC11" s="7">
        <v>1837</v>
      </c>
      <c r="AD11" s="4"/>
      <c r="AE11" s="7">
        <v>956678</v>
      </c>
      <c r="AF11" s="4"/>
      <c r="AG11" s="7">
        <v>1543359683</v>
      </c>
      <c r="AH11" s="4"/>
      <c r="AI11" s="7">
        <v>1757098954</v>
      </c>
      <c r="AJ11" s="4"/>
      <c r="AK11" s="11">
        <v>3.0878428203414594E-2</v>
      </c>
      <c r="AL11" s="4"/>
      <c r="AM11" s="4"/>
    </row>
    <row r="12" spans="1:39" ht="24.75">
      <c r="A12" s="2" t="s">
        <v>55</v>
      </c>
      <c r="C12" s="1" t="s">
        <v>48</v>
      </c>
      <c r="E12" s="1" t="s">
        <v>48</v>
      </c>
      <c r="G12" s="1" t="s">
        <v>49</v>
      </c>
      <c r="I12" s="1" t="s">
        <v>56</v>
      </c>
      <c r="K12" s="3">
        <v>0</v>
      </c>
      <c r="M12" s="3">
        <v>0</v>
      </c>
      <c r="O12" s="3">
        <v>2694</v>
      </c>
      <c r="Q12" s="7">
        <v>2222604773</v>
      </c>
      <c r="R12" s="4"/>
      <c r="S12" s="7">
        <v>2473718463</v>
      </c>
      <c r="T12" s="4"/>
      <c r="U12" s="7">
        <v>8345</v>
      </c>
      <c r="V12" s="4"/>
      <c r="W12" s="7">
        <v>7750805274</v>
      </c>
      <c r="X12" s="4"/>
      <c r="Y12" s="7">
        <v>0</v>
      </c>
      <c r="Z12" s="4"/>
      <c r="AA12" s="7">
        <v>0</v>
      </c>
      <c r="AB12" s="4"/>
      <c r="AC12" s="7">
        <v>11039</v>
      </c>
      <c r="AD12" s="4"/>
      <c r="AE12" s="7">
        <v>939026</v>
      </c>
      <c r="AF12" s="4"/>
      <c r="AG12" s="7">
        <v>9973410047</v>
      </c>
      <c r="AH12" s="4"/>
      <c r="AI12" s="7">
        <v>10364029193</v>
      </c>
      <c r="AJ12" s="4"/>
      <c r="AK12" s="11">
        <v>0.18213256038062806</v>
      </c>
      <c r="AL12" s="4"/>
      <c r="AM12" s="4"/>
    </row>
    <row r="13" spans="1:39" ht="24.75">
      <c r="A13" s="2" t="s">
        <v>57</v>
      </c>
      <c r="C13" s="1" t="s">
        <v>48</v>
      </c>
      <c r="E13" s="1" t="s">
        <v>48</v>
      </c>
      <c r="G13" s="1" t="s">
        <v>58</v>
      </c>
      <c r="I13" s="1" t="s">
        <v>59</v>
      </c>
      <c r="K13" s="3">
        <v>0</v>
      </c>
      <c r="M13" s="3">
        <v>0</v>
      </c>
      <c r="O13" s="3">
        <v>2229</v>
      </c>
      <c r="Q13" s="7">
        <v>2000243567</v>
      </c>
      <c r="R13" s="4"/>
      <c r="S13" s="7">
        <v>1999518611</v>
      </c>
      <c r="T13" s="4"/>
      <c r="U13" s="7">
        <v>4418</v>
      </c>
      <c r="V13" s="4"/>
      <c r="W13" s="7">
        <v>4000605457</v>
      </c>
      <c r="X13" s="4"/>
      <c r="Y13" s="7">
        <v>6647</v>
      </c>
      <c r="Z13" s="4"/>
      <c r="AA13" s="7">
        <v>6061762749</v>
      </c>
      <c r="AB13" s="4"/>
      <c r="AC13" s="7">
        <v>0</v>
      </c>
      <c r="AD13" s="4"/>
      <c r="AE13" s="7">
        <v>0</v>
      </c>
      <c r="AF13" s="4"/>
      <c r="AG13" s="7">
        <v>0</v>
      </c>
      <c r="AH13" s="4"/>
      <c r="AI13" s="7">
        <v>0</v>
      </c>
      <c r="AJ13" s="4"/>
      <c r="AK13" s="11">
        <v>0</v>
      </c>
      <c r="AL13" s="4"/>
      <c r="AM13" s="4"/>
    </row>
    <row r="14" spans="1:39" ht="24.75">
      <c r="A14" s="2" t="s">
        <v>60</v>
      </c>
      <c r="C14" s="1" t="s">
        <v>48</v>
      </c>
      <c r="E14" s="1" t="s">
        <v>48</v>
      </c>
      <c r="G14" s="1" t="s">
        <v>58</v>
      </c>
      <c r="I14" s="1" t="s">
        <v>59</v>
      </c>
      <c r="K14" s="3">
        <v>0</v>
      </c>
      <c r="M14" s="3">
        <v>0</v>
      </c>
      <c r="O14" s="3">
        <v>1406</v>
      </c>
      <c r="Q14" s="7">
        <v>1123456989</v>
      </c>
      <c r="R14" s="4"/>
      <c r="S14" s="7">
        <v>1264088222</v>
      </c>
      <c r="T14" s="4"/>
      <c r="U14" s="7">
        <v>3547</v>
      </c>
      <c r="V14" s="4"/>
      <c r="W14" s="7">
        <v>3251237328</v>
      </c>
      <c r="X14" s="4"/>
      <c r="Y14" s="7">
        <v>0</v>
      </c>
      <c r="Z14" s="4"/>
      <c r="AA14" s="7">
        <v>0</v>
      </c>
      <c r="AB14" s="4"/>
      <c r="AC14" s="7">
        <v>4953</v>
      </c>
      <c r="AD14" s="4"/>
      <c r="AE14" s="7">
        <v>920060</v>
      </c>
      <c r="AF14" s="4"/>
      <c r="AG14" s="7">
        <v>4374694317</v>
      </c>
      <c r="AH14" s="4"/>
      <c r="AI14" s="7">
        <v>4556231213</v>
      </c>
      <c r="AJ14" s="4"/>
      <c r="AK14" s="11">
        <v>8.0069058187360972E-2</v>
      </c>
      <c r="AL14" s="4"/>
      <c r="AM14" s="4"/>
    </row>
    <row r="15" spans="1:39" ht="24.75">
      <c r="A15" s="2" t="s">
        <v>61</v>
      </c>
      <c r="C15" s="1" t="s">
        <v>48</v>
      </c>
      <c r="E15" s="1" t="s">
        <v>48</v>
      </c>
      <c r="G15" s="1" t="s">
        <v>62</v>
      </c>
      <c r="I15" s="1" t="s">
        <v>63</v>
      </c>
      <c r="K15" s="3">
        <v>15</v>
      </c>
      <c r="M15" s="3">
        <v>15</v>
      </c>
      <c r="O15" s="3">
        <v>3510</v>
      </c>
      <c r="Q15" s="7">
        <v>3300068227</v>
      </c>
      <c r="R15" s="4"/>
      <c r="S15" s="7">
        <v>3357513640</v>
      </c>
      <c r="T15" s="4"/>
      <c r="U15" s="7">
        <v>0</v>
      </c>
      <c r="V15" s="4"/>
      <c r="W15" s="7">
        <v>0</v>
      </c>
      <c r="X15" s="4"/>
      <c r="Y15" s="7">
        <v>0</v>
      </c>
      <c r="Z15" s="4"/>
      <c r="AA15" s="7">
        <v>0</v>
      </c>
      <c r="AB15" s="4"/>
      <c r="AC15" s="7">
        <v>3510</v>
      </c>
      <c r="AD15" s="4"/>
      <c r="AE15" s="7">
        <v>957510</v>
      </c>
      <c r="AF15" s="4"/>
      <c r="AG15" s="7">
        <v>3300068227</v>
      </c>
      <c r="AH15" s="4"/>
      <c r="AI15" s="7">
        <v>3360250944</v>
      </c>
      <c r="AJ15" s="4"/>
      <c r="AK15" s="11">
        <v>5.9051465077452951E-2</v>
      </c>
      <c r="AL15" s="4"/>
      <c r="AM15" s="4"/>
    </row>
    <row r="16" spans="1:39" ht="24.75">
      <c r="A16" s="2" t="s">
        <v>64</v>
      </c>
      <c r="C16" s="1" t="s">
        <v>48</v>
      </c>
      <c r="E16" s="1" t="s">
        <v>48</v>
      </c>
      <c r="G16" s="1" t="s">
        <v>65</v>
      </c>
      <c r="I16" s="1" t="s">
        <v>66</v>
      </c>
      <c r="K16" s="3">
        <v>16</v>
      </c>
      <c r="M16" s="3">
        <v>16</v>
      </c>
      <c r="O16" s="3">
        <v>9941</v>
      </c>
      <c r="Q16" s="7">
        <v>9674664631</v>
      </c>
      <c r="R16" s="4"/>
      <c r="S16" s="7">
        <v>10088286166</v>
      </c>
      <c r="T16" s="4"/>
      <c r="U16" s="7">
        <v>0</v>
      </c>
      <c r="V16" s="4"/>
      <c r="W16" s="7">
        <v>0</v>
      </c>
      <c r="X16" s="4"/>
      <c r="Y16" s="7">
        <v>9941</v>
      </c>
      <c r="Z16" s="4"/>
      <c r="AA16" s="7">
        <v>9941000000</v>
      </c>
      <c r="AB16" s="4"/>
      <c r="AC16" s="7">
        <v>0</v>
      </c>
      <c r="AD16" s="4"/>
      <c r="AE16" s="7">
        <v>0</v>
      </c>
      <c r="AF16" s="4"/>
      <c r="AG16" s="7">
        <v>0</v>
      </c>
      <c r="AH16" s="4"/>
      <c r="AI16" s="7">
        <v>0</v>
      </c>
      <c r="AJ16" s="4"/>
      <c r="AK16" s="11">
        <v>0</v>
      </c>
      <c r="AL16" s="4"/>
      <c r="AM16" s="4"/>
    </row>
    <row r="17" spans="1:39" ht="24.75">
      <c r="A17" s="2" t="s">
        <v>67</v>
      </c>
      <c r="C17" s="1" t="s">
        <v>48</v>
      </c>
      <c r="E17" s="1" t="s">
        <v>48</v>
      </c>
      <c r="G17" s="1" t="s">
        <v>68</v>
      </c>
      <c r="I17" s="1" t="s">
        <v>69</v>
      </c>
      <c r="K17" s="3">
        <v>16</v>
      </c>
      <c r="M17" s="3">
        <v>16</v>
      </c>
      <c r="O17" s="3">
        <v>1900</v>
      </c>
      <c r="Q17" s="7">
        <v>1865340030</v>
      </c>
      <c r="R17" s="4"/>
      <c r="S17" s="7">
        <v>1881665886</v>
      </c>
      <c r="T17" s="4"/>
      <c r="U17" s="7">
        <v>0</v>
      </c>
      <c r="V17" s="4"/>
      <c r="W17" s="7">
        <v>0</v>
      </c>
      <c r="X17" s="4"/>
      <c r="Y17" s="7">
        <v>0</v>
      </c>
      <c r="Z17" s="4"/>
      <c r="AA17" s="7">
        <v>0</v>
      </c>
      <c r="AB17" s="4"/>
      <c r="AC17" s="7">
        <v>1900</v>
      </c>
      <c r="AD17" s="4"/>
      <c r="AE17" s="7">
        <v>995950</v>
      </c>
      <c r="AF17" s="4"/>
      <c r="AG17" s="7">
        <v>1865340030</v>
      </c>
      <c r="AH17" s="4"/>
      <c r="AI17" s="7">
        <v>1891962019</v>
      </c>
      <c r="AJ17" s="4"/>
      <c r="AK17" s="11">
        <v>3.3248448093537948E-2</v>
      </c>
      <c r="AL17" s="4"/>
      <c r="AM17" s="4"/>
    </row>
    <row r="18" spans="1:39" ht="24.75" thickBot="1">
      <c r="Q18" s="13">
        <f>SUM(Q9:Q17)</f>
        <v>25730256359</v>
      </c>
      <c r="R18" s="4"/>
      <c r="S18" s="13">
        <f>SUM(S9:S17)</f>
        <v>26911378506</v>
      </c>
      <c r="T18" s="4"/>
      <c r="U18" s="4"/>
      <c r="V18" s="4"/>
      <c r="W18" s="13">
        <f>SUM(W9:W17)</f>
        <v>15002648059</v>
      </c>
      <c r="X18" s="4"/>
      <c r="Y18" s="4"/>
      <c r="Z18" s="4"/>
      <c r="AA18" s="13">
        <f>SUM(AA9:AA17)</f>
        <v>16002762749</v>
      </c>
      <c r="AB18" s="4"/>
      <c r="AC18" s="4"/>
      <c r="AD18" s="4"/>
      <c r="AE18" s="4"/>
      <c r="AF18" s="4"/>
      <c r="AG18" s="13">
        <f>SUM(AG9:AG17)</f>
        <v>25057390763</v>
      </c>
      <c r="AH18" s="4"/>
      <c r="AI18" s="13">
        <f>SUM(AI9:AI17)</f>
        <v>26162917161</v>
      </c>
      <c r="AJ18" s="4"/>
      <c r="AK18" s="14">
        <f>SUM(AK9:AK17)</f>
        <v>0.45977476527928213</v>
      </c>
      <c r="AL18" s="4"/>
      <c r="AM18" s="4"/>
    </row>
    <row r="19" spans="1:39" ht="24.75" thickTop="1"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13"/>
  <sheetViews>
    <sheetView rightToLeft="1" workbookViewId="0">
      <selection activeCell="S9" sqref="S9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3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3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3" ht="24.75">
      <c r="A6" s="16" t="s">
        <v>71</v>
      </c>
      <c r="C6" s="17" t="s">
        <v>72</v>
      </c>
      <c r="D6" s="17" t="s">
        <v>72</v>
      </c>
      <c r="E6" s="17" t="s">
        <v>72</v>
      </c>
      <c r="F6" s="17" t="s">
        <v>72</v>
      </c>
      <c r="G6" s="17" t="s">
        <v>72</v>
      </c>
      <c r="H6" s="17" t="s">
        <v>72</v>
      </c>
      <c r="I6" s="17" t="s">
        <v>72</v>
      </c>
      <c r="K6" s="17" t="s">
        <v>115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3" ht="24.75">
      <c r="A7" s="17" t="s">
        <v>71</v>
      </c>
      <c r="C7" s="17" t="s">
        <v>73</v>
      </c>
      <c r="E7" s="17" t="s">
        <v>74</v>
      </c>
      <c r="G7" s="17" t="s">
        <v>75</v>
      </c>
      <c r="I7" s="17" t="s">
        <v>45</v>
      </c>
      <c r="K7" s="17" t="s">
        <v>76</v>
      </c>
      <c r="M7" s="17" t="s">
        <v>77</v>
      </c>
      <c r="O7" s="17" t="s">
        <v>78</v>
      </c>
      <c r="Q7" s="17" t="s">
        <v>76</v>
      </c>
      <c r="S7" s="17" t="s">
        <v>70</v>
      </c>
    </row>
    <row r="8" spans="1:23">
      <c r="A8" s="1" t="s">
        <v>79</v>
      </c>
      <c r="C8" s="4" t="s">
        <v>80</v>
      </c>
      <c r="E8" s="4" t="s">
        <v>81</v>
      </c>
      <c r="F8" s="4"/>
      <c r="G8" s="4" t="s">
        <v>82</v>
      </c>
      <c r="H8" s="4"/>
      <c r="I8" s="7">
        <v>5</v>
      </c>
      <c r="J8" s="4"/>
      <c r="K8" s="7">
        <v>138054318</v>
      </c>
      <c r="L8" s="4"/>
      <c r="M8" s="7">
        <v>630349</v>
      </c>
      <c r="N8" s="4"/>
      <c r="O8" s="7">
        <v>0</v>
      </c>
      <c r="P8" s="4"/>
      <c r="Q8" s="7">
        <v>138684667</v>
      </c>
      <c r="R8" s="4"/>
      <c r="S8" s="11">
        <v>2.4371789210421223E-3</v>
      </c>
      <c r="T8" s="4"/>
      <c r="U8" s="4"/>
      <c r="V8" s="4"/>
      <c r="W8" s="4"/>
    </row>
    <row r="9" spans="1:23">
      <c r="A9" s="1" t="s">
        <v>83</v>
      </c>
      <c r="C9" s="4" t="s">
        <v>84</v>
      </c>
      <c r="E9" s="4" t="s">
        <v>81</v>
      </c>
      <c r="F9" s="4"/>
      <c r="G9" s="4" t="s">
        <v>85</v>
      </c>
      <c r="H9" s="4"/>
      <c r="I9" s="7">
        <v>5</v>
      </c>
      <c r="J9" s="4"/>
      <c r="K9" s="7">
        <v>10485264</v>
      </c>
      <c r="L9" s="4"/>
      <c r="M9" s="7">
        <v>44338</v>
      </c>
      <c r="N9" s="4"/>
      <c r="O9" s="7">
        <v>0</v>
      </c>
      <c r="P9" s="4"/>
      <c r="Q9" s="7">
        <v>10529602</v>
      </c>
      <c r="R9" s="4"/>
      <c r="S9" s="11">
        <v>1.850422587910383E-4</v>
      </c>
      <c r="T9" s="4"/>
      <c r="U9" s="4"/>
      <c r="V9" s="4"/>
      <c r="W9" s="4"/>
    </row>
    <row r="10" spans="1:23">
      <c r="A10" s="1" t="s">
        <v>86</v>
      </c>
      <c r="C10" s="4" t="s">
        <v>87</v>
      </c>
      <c r="E10" s="4" t="s">
        <v>81</v>
      </c>
      <c r="F10" s="4"/>
      <c r="G10" s="4" t="s">
        <v>88</v>
      </c>
      <c r="H10" s="4"/>
      <c r="I10" s="7">
        <v>5</v>
      </c>
      <c r="J10" s="4"/>
      <c r="K10" s="7">
        <v>1442616299</v>
      </c>
      <c r="L10" s="4"/>
      <c r="M10" s="7">
        <v>10757280522</v>
      </c>
      <c r="N10" s="4"/>
      <c r="O10" s="7">
        <v>11000000001</v>
      </c>
      <c r="P10" s="4"/>
      <c r="Q10" s="7">
        <v>1199896820</v>
      </c>
      <c r="R10" s="4"/>
      <c r="S10" s="11">
        <v>2.1086420729765847E-2</v>
      </c>
      <c r="T10" s="4"/>
      <c r="U10" s="4"/>
      <c r="V10" s="4"/>
      <c r="W10" s="4"/>
    </row>
    <row r="11" spans="1:23" ht="24.75" thickBot="1">
      <c r="C11" s="4"/>
      <c r="E11" s="4"/>
      <c r="F11" s="4"/>
      <c r="G11" s="4"/>
      <c r="H11" s="4"/>
      <c r="I11" s="4"/>
      <c r="J11" s="4"/>
      <c r="K11" s="13">
        <f>SUM(K8:K10)</f>
        <v>1591155881</v>
      </c>
      <c r="L11" s="4"/>
      <c r="M11" s="13">
        <f>SUM(M8:M10)</f>
        <v>10757955209</v>
      </c>
      <c r="N11" s="4"/>
      <c r="O11" s="13">
        <f>SUM(O8:O10)</f>
        <v>11000000001</v>
      </c>
      <c r="P11" s="4"/>
      <c r="Q11" s="13">
        <f>SUM(Q8:Q10)</f>
        <v>1349111089</v>
      </c>
      <c r="R11" s="4"/>
      <c r="S11" s="14">
        <f>SUM(S8:S10)</f>
        <v>2.3708641909599006E-2</v>
      </c>
      <c r="T11" s="4"/>
      <c r="U11" s="4"/>
      <c r="V11" s="4"/>
      <c r="W11" s="4"/>
    </row>
    <row r="12" spans="1:23" ht="24.75" thickTop="1">
      <c r="C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>
      <c r="C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C13" sqref="C13"/>
    </sheetView>
  </sheetViews>
  <sheetFormatPr defaultRowHeight="24"/>
  <cols>
    <col min="1" max="1" width="33.140625" style="1" customWidth="1"/>
    <col min="2" max="2" width="1" style="1" customWidth="1"/>
    <col min="3" max="3" width="15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89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93</v>
      </c>
      <c r="C6" s="17" t="s">
        <v>76</v>
      </c>
      <c r="E6" s="17" t="s">
        <v>132</v>
      </c>
      <c r="G6" s="17" t="s">
        <v>13</v>
      </c>
    </row>
    <row r="7" spans="1:7">
      <c r="A7" s="1" t="s">
        <v>141</v>
      </c>
      <c r="C7" s="8">
        <v>-1390467148</v>
      </c>
      <c r="E7" s="11">
        <f>C7/$C$10</f>
        <v>2.0719399123527102</v>
      </c>
      <c r="G7" s="11">
        <v>-2.4435413554577238E-2</v>
      </c>
    </row>
    <row r="8" spans="1:7">
      <c r="A8" s="1" t="s">
        <v>142</v>
      </c>
      <c r="C8" s="8">
        <v>716818518</v>
      </c>
      <c r="E8" s="11">
        <f t="shared" ref="E8:E9" si="0">C8/$C$10</f>
        <v>-1.0681337559783324</v>
      </c>
      <c r="G8" s="11">
        <v>1.2597030515869884E-2</v>
      </c>
    </row>
    <row r="9" spans="1:7">
      <c r="A9" s="1" t="s">
        <v>143</v>
      </c>
      <c r="C9" s="8">
        <v>2554290</v>
      </c>
      <c r="E9" s="11">
        <f t="shared" si="0"/>
        <v>-3.8061563743780049E-3</v>
      </c>
      <c r="G9" s="11">
        <v>4.4887887615064774E-5</v>
      </c>
    </row>
    <row r="10" spans="1:7" ht="24.75" thickBot="1">
      <c r="C10" s="15">
        <f>SUM(C7:C9)</f>
        <v>-671094340</v>
      </c>
      <c r="E10" s="12">
        <f>SUM(E7:E9)</f>
        <v>0.99999999999999989</v>
      </c>
      <c r="G10" s="12">
        <f>SUM(G7:G9)</f>
        <v>-1.1793495151092289E-2</v>
      </c>
    </row>
    <row r="11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Z18"/>
  <sheetViews>
    <sheetView rightToLeft="1" workbookViewId="0">
      <selection activeCell="I22" sqref="I22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6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6" ht="24.75">
      <c r="A3" s="16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6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6" ht="24.75">
      <c r="A6" s="17" t="s">
        <v>90</v>
      </c>
      <c r="B6" s="17" t="s">
        <v>90</v>
      </c>
      <c r="C6" s="17" t="s">
        <v>90</v>
      </c>
      <c r="D6" s="17" t="s">
        <v>90</v>
      </c>
      <c r="E6" s="17" t="s">
        <v>90</v>
      </c>
      <c r="F6" s="17" t="s">
        <v>90</v>
      </c>
      <c r="G6" s="17" t="s">
        <v>90</v>
      </c>
      <c r="I6" s="17" t="s">
        <v>91</v>
      </c>
      <c r="J6" s="17" t="s">
        <v>91</v>
      </c>
      <c r="K6" s="17" t="s">
        <v>91</v>
      </c>
      <c r="L6" s="17" t="s">
        <v>91</v>
      </c>
      <c r="M6" s="17" t="s">
        <v>91</v>
      </c>
      <c r="O6" s="17" t="s">
        <v>92</v>
      </c>
      <c r="P6" s="17" t="s">
        <v>92</v>
      </c>
      <c r="Q6" s="17" t="s">
        <v>92</v>
      </c>
      <c r="R6" s="17" t="s">
        <v>92</v>
      </c>
      <c r="S6" s="17" t="s">
        <v>92</v>
      </c>
    </row>
    <row r="7" spans="1:26" ht="24.75">
      <c r="A7" s="17" t="s">
        <v>93</v>
      </c>
      <c r="C7" s="17" t="s">
        <v>94</v>
      </c>
      <c r="E7" s="17" t="s">
        <v>44</v>
      </c>
      <c r="G7" s="17" t="s">
        <v>45</v>
      </c>
      <c r="I7" s="17" t="s">
        <v>95</v>
      </c>
      <c r="K7" s="17" t="s">
        <v>96</v>
      </c>
      <c r="M7" s="17" t="s">
        <v>97</v>
      </c>
      <c r="O7" s="17" t="s">
        <v>95</v>
      </c>
      <c r="Q7" s="17" t="s">
        <v>96</v>
      </c>
      <c r="S7" s="17" t="s">
        <v>97</v>
      </c>
    </row>
    <row r="8" spans="1:26">
      <c r="A8" s="1" t="s">
        <v>64</v>
      </c>
      <c r="C8" s="4" t="s">
        <v>144</v>
      </c>
      <c r="D8" s="4"/>
      <c r="E8" s="4" t="s">
        <v>66</v>
      </c>
      <c r="F8" s="4"/>
      <c r="G8" s="7">
        <v>16</v>
      </c>
      <c r="H8" s="4"/>
      <c r="I8" s="7">
        <v>17639962</v>
      </c>
      <c r="J8" s="4"/>
      <c r="K8" s="7">
        <v>0</v>
      </c>
      <c r="L8" s="4"/>
      <c r="M8" s="7">
        <v>17639962</v>
      </c>
      <c r="N8" s="4"/>
      <c r="O8" s="7">
        <v>437396737</v>
      </c>
      <c r="P8" s="4"/>
      <c r="Q8" s="7">
        <v>0</v>
      </c>
      <c r="R8" s="4"/>
      <c r="S8" s="7">
        <v>437396737</v>
      </c>
      <c r="T8" s="4"/>
      <c r="U8" s="4"/>
      <c r="V8" s="4"/>
      <c r="W8" s="4"/>
      <c r="X8" s="4"/>
      <c r="Y8" s="4"/>
      <c r="Z8" s="4"/>
    </row>
    <row r="9" spans="1:26">
      <c r="A9" s="1" t="s">
        <v>61</v>
      </c>
      <c r="C9" s="4" t="s">
        <v>144</v>
      </c>
      <c r="D9" s="4"/>
      <c r="E9" s="4" t="s">
        <v>63</v>
      </c>
      <c r="F9" s="4"/>
      <c r="G9" s="7">
        <v>15</v>
      </c>
      <c r="H9" s="4"/>
      <c r="I9" s="7">
        <v>42572248</v>
      </c>
      <c r="J9" s="4"/>
      <c r="K9" s="7">
        <v>0</v>
      </c>
      <c r="L9" s="4"/>
      <c r="M9" s="7">
        <v>42572248</v>
      </c>
      <c r="N9" s="4"/>
      <c r="O9" s="7">
        <v>127858626</v>
      </c>
      <c r="P9" s="4"/>
      <c r="Q9" s="7">
        <v>0</v>
      </c>
      <c r="R9" s="4"/>
      <c r="S9" s="7">
        <v>127858626</v>
      </c>
      <c r="T9" s="4"/>
      <c r="U9" s="4"/>
      <c r="V9" s="4"/>
      <c r="W9" s="4"/>
      <c r="X9" s="4"/>
      <c r="Y9" s="4"/>
      <c r="Z9" s="4"/>
    </row>
    <row r="10" spans="1:26">
      <c r="A10" s="1" t="s">
        <v>67</v>
      </c>
      <c r="C10" s="4" t="s">
        <v>144</v>
      </c>
      <c r="D10" s="4"/>
      <c r="E10" s="4" t="s">
        <v>69</v>
      </c>
      <c r="F10" s="4"/>
      <c r="G10" s="7">
        <v>16</v>
      </c>
      <c r="H10" s="4"/>
      <c r="I10" s="7">
        <v>26596900</v>
      </c>
      <c r="J10" s="4"/>
      <c r="K10" s="7">
        <v>0</v>
      </c>
      <c r="L10" s="4"/>
      <c r="M10" s="7">
        <v>26596900</v>
      </c>
      <c r="N10" s="4"/>
      <c r="O10" s="7">
        <v>66738060</v>
      </c>
      <c r="P10" s="4"/>
      <c r="Q10" s="7">
        <v>0</v>
      </c>
      <c r="R10" s="4"/>
      <c r="S10" s="7">
        <v>66738060</v>
      </c>
      <c r="T10" s="4"/>
      <c r="U10" s="4"/>
      <c r="V10" s="4"/>
      <c r="W10" s="4"/>
      <c r="X10" s="4"/>
      <c r="Y10" s="4"/>
      <c r="Z10" s="4"/>
    </row>
    <row r="11" spans="1:26">
      <c r="A11" s="1" t="s">
        <v>79</v>
      </c>
      <c r="C11" s="7">
        <v>30</v>
      </c>
      <c r="D11" s="4"/>
      <c r="E11" s="4" t="s">
        <v>144</v>
      </c>
      <c r="F11" s="4"/>
      <c r="G11" s="7">
        <v>5</v>
      </c>
      <c r="H11" s="4"/>
      <c r="I11" s="7">
        <v>630349</v>
      </c>
      <c r="J11" s="4"/>
      <c r="K11" s="7">
        <v>0</v>
      </c>
      <c r="L11" s="4"/>
      <c r="M11" s="7">
        <v>630349</v>
      </c>
      <c r="N11" s="4"/>
      <c r="O11" s="7">
        <v>1529028</v>
      </c>
      <c r="P11" s="4"/>
      <c r="Q11" s="7">
        <v>0</v>
      </c>
      <c r="R11" s="4"/>
      <c r="S11" s="7">
        <v>1529028</v>
      </c>
      <c r="T11" s="4"/>
      <c r="U11" s="4"/>
      <c r="V11" s="4"/>
      <c r="W11" s="4"/>
      <c r="X11" s="4"/>
      <c r="Y11" s="4"/>
      <c r="Z11" s="4"/>
    </row>
    <row r="12" spans="1:26">
      <c r="A12" s="1" t="s">
        <v>83</v>
      </c>
      <c r="C12" s="7">
        <v>27</v>
      </c>
      <c r="D12" s="4"/>
      <c r="E12" s="4" t="s">
        <v>144</v>
      </c>
      <c r="F12" s="4"/>
      <c r="G12" s="7">
        <v>5</v>
      </c>
      <c r="H12" s="4"/>
      <c r="I12" s="7">
        <v>44338</v>
      </c>
      <c r="J12" s="4"/>
      <c r="K12" s="7">
        <v>0</v>
      </c>
      <c r="L12" s="4"/>
      <c r="M12" s="7">
        <v>44338</v>
      </c>
      <c r="N12" s="4"/>
      <c r="O12" s="7">
        <v>173606</v>
      </c>
      <c r="P12" s="4"/>
      <c r="Q12" s="7">
        <v>0</v>
      </c>
      <c r="R12" s="4"/>
      <c r="S12" s="7">
        <v>173606</v>
      </c>
      <c r="T12" s="4"/>
      <c r="U12" s="4"/>
      <c r="V12" s="4"/>
      <c r="W12" s="4"/>
      <c r="X12" s="4"/>
      <c r="Y12" s="4"/>
      <c r="Z12" s="4"/>
    </row>
    <row r="13" spans="1:26">
      <c r="A13" s="1" t="s">
        <v>86</v>
      </c>
      <c r="C13" s="7">
        <v>17</v>
      </c>
      <c r="D13" s="4"/>
      <c r="E13" s="4" t="s">
        <v>144</v>
      </c>
      <c r="F13" s="4"/>
      <c r="G13" s="7">
        <v>5</v>
      </c>
      <c r="H13" s="4"/>
      <c r="I13" s="7">
        <v>1879603</v>
      </c>
      <c r="J13" s="4"/>
      <c r="K13" s="7">
        <v>0</v>
      </c>
      <c r="L13" s="4"/>
      <c r="M13" s="7">
        <v>1879603</v>
      </c>
      <c r="N13" s="4"/>
      <c r="O13" s="7">
        <v>3743430</v>
      </c>
      <c r="P13" s="4"/>
      <c r="Q13" s="7">
        <v>0</v>
      </c>
      <c r="R13" s="4"/>
      <c r="S13" s="7">
        <v>3743430</v>
      </c>
      <c r="T13" s="4"/>
      <c r="U13" s="4"/>
      <c r="V13" s="4"/>
      <c r="W13" s="4"/>
      <c r="X13" s="4"/>
      <c r="Y13" s="4"/>
      <c r="Z13" s="4"/>
    </row>
    <row r="14" spans="1:26" ht="24.75" thickBot="1">
      <c r="C14" s="4"/>
      <c r="D14" s="4"/>
      <c r="E14" s="4"/>
      <c r="F14" s="4"/>
      <c r="G14" s="4"/>
      <c r="H14" s="4"/>
      <c r="I14" s="13">
        <f>SUM(I8:I13)</f>
        <v>89363400</v>
      </c>
      <c r="J14" s="4"/>
      <c r="K14" s="13">
        <f>SUM(K8:K13)</f>
        <v>0</v>
      </c>
      <c r="L14" s="4"/>
      <c r="M14" s="13">
        <f>SUM(M8:M13)</f>
        <v>89363400</v>
      </c>
      <c r="N14" s="4"/>
      <c r="O14" s="13">
        <f>SUM(O8:O13)</f>
        <v>637439487</v>
      </c>
      <c r="P14" s="4"/>
      <c r="Q14" s="13">
        <f>SUM(Q8:Q13)</f>
        <v>0</v>
      </c>
      <c r="R14" s="4"/>
      <c r="S14" s="13">
        <f>SUM(S8:S13)</f>
        <v>637439487</v>
      </c>
      <c r="T14" s="4"/>
      <c r="U14" s="4"/>
      <c r="V14" s="4"/>
      <c r="W14" s="4"/>
      <c r="X14" s="4"/>
      <c r="Y14" s="4"/>
      <c r="Z14" s="4"/>
    </row>
    <row r="15" spans="1:26" ht="24.75" thickTop="1">
      <c r="C15" s="4"/>
      <c r="D15" s="4"/>
      <c r="E15" s="4"/>
      <c r="F15" s="4"/>
      <c r="G15" s="4"/>
      <c r="H15" s="4"/>
      <c r="I15" s="4"/>
      <c r="J15" s="4"/>
      <c r="K15" s="4"/>
      <c r="L15" s="4"/>
      <c r="M15" s="7"/>
      <c r="N15" s="7"/>
      <c r="O15" s="7"/>
      <c r="P15" s="7"/>
      <c r="Q15" s="7"/>
      <c r="R15" s="7"/>
      <c r="S15" s="7"/>
      <c r="T15" s="4"/>
      <c r="U15" s="4"/>
      <c r="V15" s="4"/>
      <c r="W15" s="4"/>
      <c r="X15" s="4"/>
      <c r="Y15" s="4"/>
      <c r="Z15" s="4"/>
    </row>
    <row r="16" spans="1:26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3:26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3:26">
      <c r="C18" s="4"/>
      <c r="D18" s="4"/>
      <c r="E18" s="4"/>
      <c r="F18" s="4"/>
      <c r="G18" s="4"/>
      <c r="H18" s="4"/>
      <c r="I18" s="4"/>
      <c r="J18" s="4"/>
      <c r="K18" s="4"/>
      <c r="L18" s="4"/>
      <c r="M18" s="7"/>
      <c r="N18" s="7"/>
      <c r="O18" s="7"/>
      <c r="P18" s="7"/>
      <c r="Q18" s="7"/>
      <c r="R18" s="7"/>
      <c r="S18" s="7"/>
      <c r="T18" s="4"/>
      <c r="U18" s="4"/>
      <c r="V18" s="4"/>
      <c r="W18" s="4"/>
      <c r="X18" s="4"/>
      <c r="Y18" s="4"/>
      <c r="Z18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ignoredErrors>
    <ignoredError sqref="T15:T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F31"/>
  <sheetViews>
    <sheetView rightToLeft="1" topLeftCell="A3" workbookViewId="0">
      <selection activeCell="O21" sqref="O21"/>
    </sheetView>
  </sheetViews>
  <sheetFormatPr defaultRowHeight="24"/>
  <cols>
    <col min="1" max="1" width="23.5703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32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32" ht="24.75">
      <c r="A3" s="16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32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32" ht="24.75">
      <c r="A6" s="16" t="s">
        <v>3</v>
      </c>
      <c r="C6" s="17" t="s">
        <v>99</v>
      </c>
      <c r="D6" s="17" t="s">
        <v>99</v>
      </c>
      <c r="E6" s="17" t="s">
        <v>99</v>
      </c>
      <c r="F6" s="17" t="s">
        <v>99</v>
      </c>
      <c r="G6" s="17" t="s">
        <v>99</v>
      </c>
      <c r="I6" s="17" t="s">
        <v>91</v>
      </c>
      <c r="J6" s="17" t="s">
        <v>91</v>
      </c>
      <c r="K6" s="17" t="s">
        <v>91</v>
      </c>
      <c r="L6" s="17" t="s">
        <v>91</v>
      </c>
      <c r="M6" s="17" t="s">
        <v>91</v>
      </c>
      <c r="O6" s="17" t="s">
        <v>92</v>
      </c>
      <c r="P6" s="17" t="s">
        <v>92</v>
      </c>
      <c r="Q6" s="17" t="s">
        <v>92</v>
      </c>
      <c r="R6" s="17" t="s">
        <v>92</v>
      </c>
      <c r="S6" s="17" t="s">
        <v>92</v>
      </c>
    </row>
    <row r="7" spans="1:32" ht="24.75">
      <c r="A7" s="17" t="s">
        <v>3</v>
      </c>
      <c r="C7" s="17" t="s">
        <v>100</v>
      </c>
      <c r="E7" s="17" t="s">
        <v>101</v>
      </c>
      <c r="G7" s="17" t="s">
        <v>102</v>
      </c>
      <c r="I7" s="17" t="s">
        <v>103</v>
      </c>
      <c r="K7" s="17" t="s">
        <v>96</v>
      </c>
      <c r="M7" s="17" t="s">
        <v>104</v>
      </c>
      <c r="O7" s="17" t="s">
        <v>103</v>
      </c>
      <c r="Q7" s="17" t="s">
        <v>96</v>
      </c>
      <c r="S7" s="17" t="s">
        <v>104</v>
      </c>
    </row>
    <row r="8" spans="1:32">
      <c r="A8" s="1" t="s">
        <v>36</v>
      </c>
      <c r="C8" s="4" t="s">
        <v>105</v>
      </c>
      <c r="D8" s="4"/>
      <c r="E8" s="7">
        <v>175577</v>
      </c>
      <c r="F8" s="4"/>
      <c r="G8" s="7">
        <v>500</v>
      </c>
      <c r="H8" s="4"/>
      <c r="I8" s="7">
        <v>87788500</v>
      </c>
      <c r="J8" s="4"/>
      <c r="K8" s="7">
        <v>4990561</v>
      </c>
      <c r="L8" s="4"/>
      <c r="M8" s="7">
        <f>I8-K8</f>
        <v>82797939</v>
      </c>
      <c r="N8" s="4"/>
      <c r="O8" s="7">
        <v>87788500</v>
      </c>
      <c r="P8" s="4"/>
      <c r="Q8" s="7">
        <v>4990561</v>
      </c>
      <c r="R8" s="4"/>
      <c r="S8" s="7">
        <f>O8-Q8</f>
        <v>82797939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>
      <c r="A9" s="1" t="s">
        <v>16</v>
      </c>
      <c r="C9" s="4" t="s">
        <v>106</v>
      </c>
      <c r="D9" s="4"/>
      <c r="E9" s="7">
        <v>262926</v>
      </c>
      <c r="F9" s="4"/>
      <c r="G9" s="7">
        <v>125</v>
      </c>
      <c r="H9" s="4"/>
      <c r="I9" s="7">
        <v>32865750</v>
      </c>
      <c r="J9" s="4"/>
      <c r="K9" s="7">
        <v>223577</v>
      </c>
      <c r="L9" s="4"/>
      <c r="M9" s="7">
        <f t="shared" ref="M9:M19" si="0">I9-K9</f>
        <v>32642173</v>
      </c>
      <c r="N9" s="4"/>
      <c r="O9" s="7">
        <v>32865750</v>
      </c>
      <c r="P9" s="4"/>
      <c r="Q9" s="7">
        <v>223577</v>
      </c>
      <c r="R9" s="4"/>
      <c r="S9" s="7">
        <f t="shared" ref="S9:S17" si="1">O9-Q9</f>
        <v>32642173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>
      <c r="A10" s="1" t="s">
        <v>23</v>
      </c>
      <c r="C10" s="4" t="s">
        <v>107</v>
      </c>
      <c r="D10" s="4"/>
      <c r="E10" s="7">
        <v>70000</v>
      </c>
      <c r="F10" s="4"/>
      <c r="G10" s="7">
        <v>2350</v>
      </c>
      <c r="H10" s="4"/>
      <c r="I10" s="7">
        <v>0</v>
      </c>
      <c r="J10" s="4"/>
      <c r="K10" s="7">
        <v>0</v>
      </c>
      <c r="L10" s="4"/>
      <c r="M10" s="7">
        <f t="shared" si="0"/>
        <v>0</v>
      </c>
      <c r="N10" s="4"/>
      <c r="O10" s="7">
        <v>164500000</v>
      </c>
      <c r="P10" s="4"/>
      <c r="Q10" s="7">
        <v>0</v>
      </c>
      <c r="R10" s="4"/>
      <c r="S10" s="7">
        <f t="shared" si="1"/>
        <v>164500000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1" t="s">
        <v>24</v>
      </c>
      <c r="C11" s="4" t="s">
        <v>108</v>
      </c>
      <c r="D11" s="4"/>
      <c r="E11" s="7">
        <v>45930</v>
      </c>
      <c r="F11" s="4"/>
      <c r="G11" s="7">
        <v>4200</v>
      </c>
      <c r="H11" s="4"/>
      <c r="I11" s="7">
        <v>192906000</v>
      </c>
      <c r="J11" s="4"/>
      <c r="K11" s="7">
        <v>10848624</v>
      </c>
      <c r="L11" s="4"/>
      <c r="M11" s="7">
        <f>I11-K11</f>
        <v>182057376</v>
      </c>
      <c r="N11" s="4"/>
      <c r="O11" s="7">
        <v>192906000</v>
      </c>
      <c r="P11" s="4"/>
      <c r="Q11" s="7">
        <v>10848624</v>
      </c>
      <c r="R11" s="4"/>
      <c r="S11" s="7">
        <f>O11-Q11</f>
        <v>182057376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>
      <c r="A12" s="1" t="s">
        <v>19</v>
      </c>
      <c r="C12" s="4" t="s">
        <v>109</v>
      </c>
      <c r="D12" s="4"/>
      <c r="E12" s="7">
        <v>46018</v>
      </c>
      <c r="F12" s="4"/>
      <c r="G12" s="7">
        <v>4200</v>
      </c>
      <c r="H12" s="4"/>
      <c r="I12" s="7">
        <v>0</v>
      </c>
      <c r="J12" s="4"/>
      <c r="K12" s="7">
        <v>0</v>
      </c>
      <c r="L12" s="4"/>
      <c r="M12" s="7">
        <f t="shared" si="0"/>
        <v>0</v>
      </c>
      <c r="N12" s="4"/>
      <c r="O12" s="7">
        <v>193275600</v>
      </c>
      <c r="P12" s="4"/>
      <c r="Q12" s="7">
        <v>0</v>
      </c>
      <c r="R12" s="4"/>
      <c r="S12" s="7">
        <f t="shared" si="1"/>
        <v>193275600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>
      <c r="A13" s="1" t="s">
        <v>33</v>
      </c>
      <c r="C13" s="4" t="s">
        <v>110</v>
      </c>
      <c r="D13" s="4"/>
      <c r="E13" s="7">
        <v>29175</v>
      </c>
      <c r="F13" s="4"/>
      <c r="G13" s="7">
        <v>11120</v>
      </c>
      <c r="H13" s="4"/>
      <c r="I13" s="7">
        <v>324426000</v>
      </c>
      <c r="J13" s="4"/>
      <c r="K13" s="7">
        <v>13011168</v>
      </c>
      <c r="L13" s="4"/>
      <c r="M13" s="7">
        <f t="shared" si="0"/>
        <v>311414832</v>
      </c>
      <c r="N13" s="4"/>
      <c r="O13" s="7">
        <v>324426000</v>
      </c>
      <c r="P13" s="4"/>
      <c r="Q13" s="7">
        <v>13011168</v>
      </c>
      <c r="R13" s="4"/>
      <c r="S13" s="7">
        <f t="shared" si="1"/>
        <v>311414832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>
      <c r="A14" s="1" t="s">
        <v>34</v>
      </c>
      <c r="C14" s="4" t="s">
        <v>111</v>
      </c>
      <c r="D14" s="4"/>
      <c r="E14" s="7">
        <v>436242</v>
      </c>
      <c r="F14" s="4"/>
      <c r="G14" s="7">
        <v>600</v>
      </c>
      <c r="H14" s="4"/>
      <c r="I14" s="7">
        <v>261745200</v>
      </c>
      <c r="J14" s="4"/>
      <c r="K14" s="7">
        <v>35488248</v>
      </c>
      <c r="L14" s="4"/>
      <c r="M14" s="7">
        <f t="shared" si="0"/>
        <v>226256952</v>
      </c>
      <c r="N14" s="4"/>
      <c r="O14" s="7">
        <v>261745200</v>
      </c>
      <c r="P14" s="4"/>
      <c r="Q14" s="7">
        <v>35488248</v>
      </c>
      <c r="R14" s="4"/>
      <c r="S14" s="7">
        <f t="shared" si="1"/>
        <v>226256952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>
      <c r="A15" s="1" t="s">
        <v>31</v>
      </c>
      <c r="C15" s="4" t="s">
        <v>105</v>
      </c>
      <c r="D15" s="4"/>
      <c r="E15" s="7">
        <v>30727</v>
      </c>
      <c r="F15" s="4"/>
      <c r="G15" s="7">
        <v>4290</v>
      </c>
      <c r="H15" s="4"/>
      <c r="I15" s="7">
        <v>131818830</v>
      </c>
      <c r="J15" s="4"/>
      <c r="K15" s="7">
        <v>9469503</v>
      </c>
      <c r="L15" s="4"/>
      <c r="M15" s="7">
        <f t="shared" si="0"/>
        <v>122349327</v>
      </c>
      <c r="N15" s="4"/>
      <c r="O15" s="7">
        <v>131818830</v>
      </c>
      <c r="P15" s="4"/>
      <c r="Q15" s="7">
        <v>9469503</v>
      </c>
      <c r="R15" s="4"/>
      <c r="S15" s="7">
        <f t="shared" si="1"/>
        <v>122349327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>
      <c r="A16" s="1" t="s">
        <v>27</v>
      </c>
      <c r="C16" s="4" t="s">
        <v>112</v>
      </c>
      <c r="D16" s="4"/>
      <c r="E16" s="7">
        <v>51000</v>
      </c>
      <c r="F16" s="4"/>
      <c r="G16" s="7">
        <v>3300</v>
      </c>
      <c r="H16" s="4"/>
      <c r="I16" s="7">
        <v>168300000</v>
      </c>
      <c r="J16" s="4"/>
      <c r="K16" s="7">
        <v>7700000</v>
      </c>
      <c r="L16" s="4"/>
      <c r="M16" s="7">
        <f t="shared" si="0"/>
        <v>160600000</v>
      </c>
      <c r="N16" s="4"/>
      <c r="O16" s="7">
        <v>168300000</v>
      </c>
      <c r="P16" s="4"/>
      <c r="Q16" s="7">
        <v>7700000</v>
      </c>
      <c r="R16" s="4"/>
      <c r="S16" s="7">
        <f t="shared" si="1"/>
        <v>160600000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>
      <c r="A17" s="1" t="s">
        <v>18</v>
      </c>
      <c r="C17" s="4" t="s">
        <v>113</v>
      </c>
      <c r="D17" s="4"/>
      <c r="E17" s="7">
        <v>56570</v>
      </c>
      <c r="F17" s="4"/>
      <c r="G17" s="7">
        <v>1300</v>
      </c>
      <c r="H17" s="4"/>
      <c r="I17" s="7">
        <v>0</v>
      </c>
      <c r="J17" s="4"/>
      <c r="K17" s="7">
        <v>0</v>
      </c>
      <c r="L17" s="4"/>
      <c r="M17" s="7">
        <f t="shared" si="0"/>
        <v>0</v>
      </c>
      <c r="N17" s="4"/>
      <c r="O17" s="7">
        <v>73541000</v>
      </c>
      <c r="P17" s="4"/>
      <c r="Q17" s="7">
        <v>0</v>
      </c>
      <c r="R17" s="4"/>
      <c r="S17" s="7">
        <f t="shared" si="1"/>
        <v>73541000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>
      <c r="A18" s="1" t="s">
        <v>32</v>
      </c>
      <c r="C18" s="4" t="s">
        <v>114</v>
      </c>
      <c r="D18" s="4"/>
      <c r="E18" s="7">
        <v>37579</v>
      </c>
      <c r="F18" s="4"/>
      <c r="G18" s="7">
        <v>8900</v>
      </c>
      <c r="H18" s="4"/>
      <c r="I18" s="7">
        <v>0</v>
      </c>
      <c r="J18" s="4"/>
      <c r="K18" s="7">
        <v>0</v>
      </c>
      <c r="L18" s="4"/>
      <c r="M18" s="7">
        <f t="shared" si="0"/>
        <v>0</v>
      </c>
      <c r="N18" s="4"/>
      <c r="O18" s="7">
        <v>334453100</v>
      </c>
      <c r="P18" s="4"/>
      <c r="Q18" s="7">
        <v>0</v>
      </c>
      <c r="R18" s="4"/>
      <c r="S18" s="7">
        <f>O18-Q18</f>
        <v>334453100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>
      <c r="A19" s="1" t="s">
        <v>26</v>
      </c>
      <c r="C19" s="4" t="s">
        <v>115</v>
      </c>
      <c r="D19" s="4"/>
      <c r="E19" s="7">
        <v>203541</v>
      </c>
      <c r="F19" s="4"/>
      <c r="G19" s="7">
        <v>700</v>
      </c>
      <c r="H19" s="4"/>
      <c r="I19" s="7">
        <v>142478700</v>
      </c>
      <c r="J19" s="4"/>
      <c r="K19" s="7">
        <v>7576688</v>
      </c>
      <c r="L19" s="4"/>
      <c r="M19" s="7">
        <f t="shared" si="0"/>
        <v>134902012</v>
      </c>
      <c r="N19" s="4"/>
      <c r="O19" s="7">
        <v>142478700</v>
      </c>
      <c r="P19" s="4"/>
      <c r="Q19" s="7">
        <v>7576688</v>
      </c>
      <c r="R19" s="4"/>
      <c r="S19" s="7">
        <f>O19-Q19</f>
        <v>134902012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4.75" thickBot="1">
      <c r="C20" s="4"/>
      <c r="D20" s="4"/>
      <c r="E20" s="4"/>
      <c r="F20" s="4"/>
      <c r="G20" s="4"/>
      <c r="H20" s="4"/>
      <c r="I20" s="13">
        <f>SUM(I8:I19)</f>
        <v>1342328980</v>
      </c>
      <c r="J20" s="4"/>
      <c r="K20" s="13">
        <f>SUM(K8:K19)</f>
        <v>89308369</v>
      </c>
      <c r="L20" s="4"/>
      <c r="M20" s="13">
        <f>SUM(M8:M19)</f>
        <v>1253020611</v>
      </c>
      <c r="N20" s="4"/>
      <c r="O20" s="13">
        <f>SUM(O8:O19)</f>
        <v>2108098680</v>
      </c>
      <c r="P20" s="4"/>
      <c r="Q20" s="13">
        <f>SUM(Q8:Q19)</f>
        <v>89308369</v>
      </c>
      <c r="R20" s="4"/>
      <c r="S20" s="13">
        <f>SUM(S8:S19)</f>
        <v>2018790311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24.75" thickTop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9"/>
  <sheetViews>
    <sheetView rightToLeft="1" workbookViewId="0">
      <selection activeCell="M36" sqref="M36"/>
    </sheetView>
  </sheetViews>
  <sheetFormatPr defaultRowHeight="24"/>
  <cols>
    <col min="1" max="1" width="30.8554687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91</v>
      </c>
      <c r="D6" s="17" t="s">
        <v>91</v>
      </c>
      <c r="E6" s="17" t="s">
        <v>91</v>
      </c>
      <c r="F6" s="17" t="s">
        <v>91</v>
      </c>
      <c r="G6" s="17" t="s">
        <v>91</v>
      </c>
      <c r="H6" s="17" t="s">
        <v>91</v>
      </c>
      <c r="I6" s="17" t="s">
        <v>91</v>
      </c>
      <c r="K6" s="17" t="s">
        <v>92</v>
      </c>
      <c r="L6" s="17" t="s">
        <v>92</v>
      </c>
      <c r="M6" s="17" t="s">
        <v>92</v>
      </c>
      <c r="N6" s="17" t="s">
        <v>92</v>
      </c>
      <c r="O6" s="17" t="s">
        <v>92</v>
      </c>
      <c r="P6" s="17" t="s">
        <v>92</v>
      </c>
      <c r="Q6" s="17" t="s">
        <v>92</v>
      </c>
    </row>
    <row r="7" spans="1:17" ht="24.75">
      <c r="A7" s="17" t="s">
        <v>3</v>
      </c>
      <c r="C7" s="17" t="s">
        <v>7</v>
      </c>
      <c r="E7" s="17" t="s">
        <v>116</v>
      </c>
      <c r="G7" s="17" t="s">
        <v>117</v>
      </c>
      <c r="I7" s="17" t="s">
        <v>118</v>
      </c>
      <c r="K7" s="17" t="s">
        <v>7</v>
      </c>
      <c r="M7" s="17" t="s">
        <v>116</v>
      </c>
      <c r="O7" s="17" t="s">
        <v>117</v>
      </c>
      <c r="Q7" s="17" t="s">
        <v>118</v>
      </c>
    </row>
    <row r="8" spans="1:17">
      <c r="A8" s="1" t="s">
        <v>20</v>
      </c>
      <c r="C8" s="8">
        <v>37896</v>
      </c>
      <c r="D8" s="8"/>
      <c r="E8" s="8">
        <v>1425829136</v>
      </c>
      <c r="F8" s="8"/>
      <c r="G8" s="8">
        <v>1476857302</v>
      </c>
      <c r="H8" s="8"/>
      <c r="I8" s="8">
        <f>E8-G8</f>
        <v>-51028166</v>
      </c>
      <c r="J8" s="8"/>
      <c r="K8" s="8">
        <v>37896</v>
      </c>
      <c r="L8" s="8"/>
      <c r="M8" s="8">
        <v>1425829136</v>
      </c>
      <c r="N8" s="8"/>
      <c r="O8" s="8">
        <v>1250661224</v>
      </c>
      <c r="P8" s="8"/>
      <c r="Q8" s="8">
        <f>M8-O8</f>
        <v>175167912</v>
      </c>
    </row>
    <row r="9" spans="1:17">
      <c r="A9" s="1" t="s">
        <v>15</v>
      </c>
      <c r="C9" s="8">
        <v>124227</v>
      </c>
      <c r="D9" s="8"/>
      <c r="E9" s="8">
        <v>1220059951</v>
      </c>
      <c r="F9" s="8"/>
      <c r="G9" s="8">
        <v>926158870</v>
      </c>
      <c r="H9" s="8"/>
      <c r="I9" s="8">
        <f t="shared" ref="I9:I34" si="0">E9-G9</f>
        <v>293901081</v>
      </c>
      <c r="J9" s="8"/>
      <c r="K9" s="8">
        <v>124227</v>
      </c>
      <c r="L9" s="8"/>
      <c r="M9" s="8">
        <v>1220059951</v>
      </c>
      <c r="N9" s="8"/>
      <c r="O9" s="8">
        <v>1013826991</v>
      </c>
      <c r="P9" s="8"/>
      <c r="Q9" s="8">
        <f t="shared" ref="Q9:Q34" si="1">M9-O9</f>
        <v>206232960</v>
      </c>
    </row>
    <row r="10" spans="1:17">
      <c r="A10" s="1" t="s">
        <v>16</v>
      </c>
      <c r="C10" s="8">
        <v>262926</v>
      </c>
      <c r="D10" s="8"/>
      <c r="E10" s="8">
        <v>1391750468</v>
      </c>
      <c r="F10" s="8"/>
      <c r="G10" s="8">
        <v>1366921117</v>
      </c>
      <c r="H10" s="8"/>
      <c r="I10" s="8">
        <f>E10-G10</f>
        <v>24829351</v>
      </c>
      <c r="J10" s="8"/>
      <c r="K10" s="8">
        <v>262926</v>
      </c>
      <c r="L10" s="8"/>
      <c r="M10" s="8">
        <v>1391750468</v>
      </c>
      <c r="N10" s="8"/>
      <c r="O10" s="8">
        <v>1371115670</v>
      </c>
      <c r="P10" s="8"/>
      <c r="Q10" s="8">
        <f t="shared" si="1"/>
        <v>20634798</v>
      </c>
    </row>
    <row r="11" spans="1:17">
      <c r="A11" s="1" t="s">
        <v>24</v>
      </c>
      <c r="C11" s="8">
        <v>45930</v>
      </c>
      <c r="D11" s="8"/>
      <c r="E11" s="8">
        <v>1513976719</v>
      </c>
      <c r="F11" s="8"/>
      <c r="G11" s="8">
        <v>1874664779</v>
      </c>
      <c r="H11" s="8"/>
      <c r="I11" s="8">
        <f t="shared" si="0"/>
        <v>-360688060</v>
      </c>
      <c r="J11" s="8"/>
      <c r="K11" s="8">
        <v>45930</v>
      </c>
      <c r="L11" s="8"/>
      <c r="M11" s="8">
        <v>1513976719</v>
      </c>
      <c r="N11" s="8"/>
      <c r="O11" s="8">
        <v>1495186526</v>
      </c>
      <c r="P11" s="8"/>
      <c r="Q11" s="8">
        <f t="shared" si="1"/>
        <v>18790193</v>
      </c>
    </row>
    <row r="12" spans="1:17">
      <c r="A12" s="1" t="s">
        <v>32</v>
      </c>
      <c r="C12" s="8">
        <v>24524</v>
      </c>
      <c r="D12" s="8"/>
      <c r="E12" s="8">
        <v>1885644658</v>
      </c>
      <c r="F12" s="8"/>
      <c r="G12" s="8">
        <v>1972327222</v>
      </c>
      <c r="H12" s="8"/>
      <c r="I12" s="8">
        <f t="shared" si="0"/>
        <v>-86682564</v>
      </c>
      <c r="J12" s="8"/>
      <c r="K12" s="8">
        <v>24524</v>
      </c>
      <c r="L12" s="8"/>
      <c r="M12" s="8">
        <v>1885644658</v>
      </c>
      <c r="N12" s="8"/>
      <c r="O12" s="8">
        <v>1925155624</v>
      </c>
      <c r="P12" s="8"/>
      <c r="Q12" s="8">
        <f t="shared" si="1"/>
        <v>-39510966</v>
      </c>
    </row>
    <row r="13" spans="1:17">
      <c r="A13" s="1" t="s">
        <v>28</v>
      </c>
      <c r="C13" s="8">
        <v>31273</v>
      </c>
      <c r="D13" s="8"/>
      <c r="E13" s="8">
        <v>662151516</v>
      </c>
      <c r="F13" s="8"/>
      <c r="G13" s="8">
        <v>680803671</v>
      </c>
      <c r="H13" s="8"/>
      <c r="I13" s="8">
        <f t="shared" si="0"/>
        <v>-18652155</v>
      </c>
      <c r="J13" s="8"/>
      <c r="K13" s="8">
        <v>31273</v>
      </c>
      <c r="L13" s="8"/>
      <c r="M13" s="8">
        <v>662151516</v>
      </c>
      <c r="N13" s="8"/>
      <c r="O13" s="8">
        <v>520229198</v>
      </c>
      <c r="P13" s="8"/>
      <c r="Q13" s="8">
        <f t="shared" si="1"/>
        <v>141922318</v>
      </c>
    </row>
    <row r="14" spans="1:17">
      <c r="A14" s="1" t="s">
        <v>25</v>
      </c>
      <c r="C14" s="8">
        <v>39855</v>
      </c>
      <c r="D14" s="8"/>
      <c r="E14" s="8">
        <v>1113261943</v>
      </c>
      <c r="F14" s="8"/>
      <c r="G14" s="8">
        <v>998370141</v>
      </c>
      <c r="H14" s="8"/>
      <c r="I14" s="8">
        <f t="shared" si="0"/>
        <v>114891802</v>
      </c>
      <c r="J14" s="8"/>
      <c r="K14" s="8">
        <v>39855</v>
      </c>
      <c r="L14" s="8"/>
      <c r="M14" s="8">
        <v>1113261943</v>
      </c>
      <c r="N14" s="8"/>
      <c r="O14" s="8">
        <v>999032166</v>
      </c>
      <c r="P14" s="8"/>
      <c r="Q14" s="8">
        <f t="shared" si="1"/>
        <v>114229777</v>
      </c>
    </row>
    <row r="15" spans="1:17">
      <c r="A15" s="1" t="s">
        <v>35</v>
      </c>
      <c r="C15" s="8">
        <v>315618</v>
      </c>
      <c r="D15" s="8"/>
      <c r="E15" s="8">
        <v>1719295599</v>
      </c>
      <c r="F15" s="8"/>
      <c r="G15" s="8">
        <v>1789373903</v>
      </c>
      <c r="H15" s="8"/>
      <c r="I15" s="8">
        <f t="shared" si="0"/>
        <v>-70078304</v>
      </c>
      <c r="J15" s="8"/>
      <c r="K15" s="8">
        <v>315618</v>
      </c>
      <c r="L15" s="8"/>
      <c r="M15" s="8">
        <v>1719295599</v>
      </c>
      <c r="N15" s="8"/>
      <c r="O15" s="8">
        <v>1789373903</v>
      </c>
      <c r="P15" s="8"/>
      <c r="Q15" s="8">
        <f t="shared" si="1"/>
        <v>-70078304</v>
      </c>
    </row>
    <row r="16" spans="1:17">
      <c r="A16" s="1" t="s">
        <v>27</v>
      </c>
      <c r="C16" s="8">
        <v>51000</v>
      </c>
      <c r="D16" s="8"/>
      <c r="E16" s="8">
        <v>933830451</v>
      </c>
      <c r="F16" s="8"/>
      <c r="G16" s="8">
        <v>1223814717</v>
      </c>
      <c r="H16" s="8"/>
      <c r="I16" s="8">
        <f t="shared" si="0"/>
        <v>-289984266</v>
      </c>
      <c r="J16" s="8"/>
      <c r="K16" s="8">
        <v>51000</v>
      </c>
      <c r="L16" s="8"/>
      <c r="M16" s="8">
        <v>933830451</v>
      </c>
      <c r="N16" s="8"/>
      <c r="O16" s="8">
        <v>1151825616</v>
      </c>
      <c r="P16" s="8"/>
      <c r="Q16" s="8">
        <f t="shared" si="1"/>
        <v>-217995165</v>
      </c>
    </row>
    <row r="17" spans="1:17">
      <c r="A17" s="1" t="s">
        <v>19</v>
      </c>
      <c r="C17" s="8">
        <v>46018</v>
      </c>
      <c r="D17" s="8"/>
      <c r="E17" s="8">
        <v>1564451397</v>
      </c>
      <c r="F17" s="8"/>
      <c r="G17" s="8">
        <v>1605621170</v>
      </c>
      <c r="H17" s="8"/>
      <c r="I17" s="8">
        <f t="shared" si="0"/>
        <v>-41169773</v>
      </c>
      <c r="J17" s="8"/>
      <c r="K17" s="8">
        <v>46018</v>
      </c>
      <c r="L17" s="8"/>
      <c r="M17" s="8">
        <v>1564451397</v>
      </c>
      <c r="N17" s="8"/>
      <c r="O17" s="8">
        <v>2078252970</v>
      </c>
      <c r="P17" s="8"/>
      <c r="Q17" s="8">
        <f t="shared" si="1"/>
        <v>-513801573</v>
      </c>
    </row>
    <row r="18" spans="1:17">
      <c r="A18" s="1" t="s">
        <v>31</v>
      </c>
      <c r="C18" s="8">
        <v>30727</v>
      </c>
      <c r="D18" s="8"/>
      <c r="E18" s="8">
        <v>889140915</v>
      </c>
      <c r="F18" s="8"/>
      <c r="G18" s="8">
        <v>1038807369</v>
      </c>
      <c r="H18" s="8"/>
      <c r="I18" s="8">
        <f t="shared" si="0"/>
        <v>-149666454</v>
      </c>
      <c r="J18" s="8"/>
      <c r="K18" s="8">
        <v>30727</v>
      </c>
      <c r="L18" s="8"/>
      <c r="M18" s="8">
        <v>889140915</v>
      </c>
      <c r="N18" s="8"/>
      <c r="O18" s="8">
        <v>1276353857</v>
      </c>
      <c r="P18" s="8"/>
      <c r="Q18" s="8">
        <f t="shared" si="1"/>
        <v>-387212942</v>
      </c>
    </row>
    <row r="19" spans="1:17">
      <c r="A19" s="1" t="s">
        <v>36</v>
      </c>
      <c r="C19" s="8">
        <v>175577</v>
      </c>
      <c r="D19" s="8"/>
      <c r="E19" s="8">
        <v>1134460059</v>
      </c>
      <c r="F19" s="8"/>
      <c r="G19" s="8">
        <v>1287123575</v>
      </c>
      <c r="H19" s="8"/>
      <c r="I19" s="8">
        <f t="shared" si="0"/>
        <v>-152663516</v>
      </c>
      <c r="J19" s="8"/>
      <c r="K19" s="8">
        <v>175577</v>
      </c>
      <c r="L19" s="8"/>
      <c r="M19" s="8">
        <v>1134460059</v>
      </c>
      <c r="N19" s="8"/>
      <c r="O19" s="8">
        <v>1287123575</v>
      </c>
      <c r="P19" s="8"/>
      <c r="Q19" s="8">
        <f t="shared" si="1"/>
        <v>-152663516</v>
      </c>
    </row>
    <row r="20" spans="1:17">
      <c r="A20" s="1" t="s">
        <v>18</v>
      </c>
      <c r="C20" s="8">
        <v>56570</v>
      </c>
      <c r="D20" s="8"/>
      <c r="E20" s="8">
        <v>903108540</v>
      </c>
      <c r="F20" s="8"/>
      <c r="G20" s="8">
        <v>859246481</v>
      </c>
      <c r="H20" s="8"/>
      <c r="I20" s="8">
        <f t="shared" si="0"/>
        <v>43862059</v>
      </c>
      <c r="J20" s="8"/>
      <c r="K20" s="8">
        <v>56570</v>
      </c>
      <c r="L20" s="8"/>
      <c r="M20" s="8">
        <v>903108540</v>
      </c>
      <c r="N20" s="8"/>
      <c r="O20" s="8">
        <v>1006161621</v>
      </c>
      <c r="P20" s="8"/>
      <c r="Q20" s="8">
        <f t="shared" si="1"/>
        <v>-103053081</v>
      </c>
    </row>
    <row r="21" spans="1:17">
      <c r="A21" s="1" t="s">
        <v>34</v>
      </c>
      <c r="C21" s="8">
        <v>436242</v>
      </c>
      <c r="D21" s="8"/>
      <c r="E21" s="8">
        <v>2133973738</v>
      </c>
      <c r="F21" s="8"/>
      <c r="G21" s="8">
        <v>2567186451</v>
      </c>
      <c r="H21" s="8"/>
      <c r="I21" s="8">
        <f t="shared" si="0"/>
        <v>-433212713</v>
      </c>
      <c r="J21" s="8"/>
      <c r="K21" s="8">
        <v>436242</v>
      </c>
      <c r="L21" s="8"/>
      <c r="M21" s="8">
        <v>2133973738</v>
      </c>
      <c r="N21" s="8"/>
      <c r="O21" s="8">
        <v>2514279282</v>
      </c>
      <c r="P21" s="8"/>
      <c r="Q21" s="8">
        <f t="shared" si="1"/>
        <v>-380305544</v>
      </c>
    </row>
    <row r="22" spans="1:17">
      <c r="A22" s="1" t="s">
        <v>22</v>
      </c>
      <c r="C22" s="8">
        <v>184405</v>
      </c>
      <c r="D22" s="8"/>
      <c r="E22" s="8">
        <v>1515955425</v>
      </c>
      <c r="F22" s="8"/>
      <c r="G22" s="8">
        <v>1548950827</v>
      </c>
      <c r="H22" s="8"/>
      <c r="I22" s="8">
        <f t="shared" si="0"/>
        <v>-32995402</v>
      </c>
      <c r="J22" s="8"/>
      <c r="K22" s="8">
        <v>184405</v>
      </c>
      <c r="L22" s="8"/>
      <c r="M22" s="8">
        <v>1515955425</v>
      </c>
      <c r="N22" s="8"/>
      <c r="O22" s="8">
        <v>1673379409</v>
      </c>
      <c r="P22" s="8"/>
      <c r="Q22" s="8">
        <f t="shared" si="1"/>
        <v>-157423984</v>
      </c>
    </row>
    <row r="23" spans="1:17">
      <c r="A23" s="1" t="s">
        <v>30</v>
      </c>
      <c r="C23" s="8">
        <v>82206</v>
      </c>
      <c r="D23" s="8"/>
      <c r="E23" s="8">
        <v>2301147180</v>
      </c>
      <c r="F23" s="8"/>
      <c r="G23" s="8">
        <v>2851101744</v>
      </c>
      <c r="H23" s="8"/>
      <c r="I23" s="8">
        <f t="shared" si="0"/>
        <v>-549954564</v>
      </c>
      <c r="J23" s="8"/>
      <c r="K23" s="8">
        <v>82206</v>
      </c>
      <c r="L23" s="8"/>
      <c r="M23" s="8">
        <v>2301147180</v>
      </c>
      <c r="N23" s="8"/>
      <c r="O23" s="8">
        <v>3388503586</v>
      </c>
      <c r="P23" s="8"/>
      <c r="Q23" s="8">
        <f t="shared" si="1"/>
        <v>-1087356406</v>
      </c>
    </row>
    <row r="24" spans="1:17">
      <c r="A24" s="1" t="s">
        <v>33</v>
      </c>
      <c r="C24" s="8">
        <v>29175</v>
      </c>
      <c r="D24" s="8"/>
      <c r="E24" s="8">
        <v>2320112700</v>
      </c>
      <c r="F24" s="8"/>
      <c r="G24" s="8">
        <v>2952343410</v>
      </c>
      <c r="H24" s="8"/>
      <c r="I24" s="8">
        <f t="shared" si="0"/>
        <v>-632230710</v>
      </c>
      <c r="J24" s="8"/>
      <c r="K24" s="8">
        <v>29175</v>
      </c>
      <c r="L24" s="8"/>
      <c r="M24" s="8">
        <v>2320112700</v>
      </c>
      <c r="N24" s="8"/>
      <c r="O24" s="8">
        <v>2705518126</v>
      </c>
      <c r="P24" s="8"/>
      <c r="Q24" s="8">
        <f t="shared" si="1"/>
        <v>-385405426</v>
      </c>
    </row>
    <row r="25" spans="1:17">
      <c r="A25" s="1" t="s">
        <v>26</v>
      </c>
      <c r="C25" s="8">
        <v>273326</v>
      </c>
      <c r="D25" s="8"/>
      <c r="E25" s="8">
        <v>1483480418</v>
      </c>
      <c r="F25" s="8"/>
      <c r="G25" s="8">
        <v>1535684176</v>
      </c>
      <c r="H25" s="8"/>
      <c r="I25" s="8">
        <f t="shared" si="0"/>
        <v>-52203758</v>
      </c>
      <c r="J25" s="8"/>
      <c r="K25" s="8">
        <v>273326</v>
      </c>
      <c r="L25" s="8"/>
      <c r="M25" s="8">
        <v>1483480418</v>
      </c>
      <c r="N25" s="8"/>
      <c r="O25" s="8">
        <v>1512389703</v>
      </c>
      <c r="P25" s="8"/>
      <c r="Q25" s="8">
        <f t="shared" si="1"/>
        <v>-28909285</v>
      </c>
    </row>
    <row r="26" spans="1:17">
      <c r="A26" s="1" t="s">
        <v>21</v>
      </c>
      <c r="C26" s="8">
        <v>46451</v>
      </c>
      <c r="D26" s="8"/>
      <c r="E26" s="8">
        <v>251189914</v>
      </c>
      <c r="F26" s="8"/>
      <c r="G26" s="8">
        <v>257654360</v>
      </c>
      <c r="H26" s="8"/>
      <c r="I26" s="8">
        <f t="shared" si="0"/>
        <v>-6464446</v>
      </c>
      <c r="J26" s="8"/>
      <c r="K26" s="8">
        <v>46451</v>
      </c>
      <c r="L26" s="8"/>
      <c r="M26" s="8">
        <v>251189914</v>
      </c>
      <c r="N26" s="8"/>
      <c r="O26" s="8">
        <v>161835284</v>
      </c>
      <c r="P26" s="8"/>
      <c r="Q26" s="8">
        <f t="shared" si="1"/>
        <v>89354630</v>
      </c>
    </row>
    <row r="27" spans="1:17">
      <c r="A27" s="1" t="s">
        <v>23</v>
      </c>
      <c r="C27" s="8">
        <v>70000</v>
      </c>
      <c r="D27" s="8"/>
      <c r="E27" s="8">
        <v>1191269520</v>
      </c>
      <c r="F27" s="8"/>
      <c r="G27" s="8">
        <v>1505786940</v>
      </c>
      <c r="H27" s="8"/>
      <c r="I27" s="8">
        <f t="shared" si="0"/>
        <v>-314517420</v>
      </c>
      <c r="J27" s="8"/>
      <c r="K27" s="8">
        <v>70000</v>
      </c>
      <c r="L27" s="8"/>
      <c r="M27" s="8">
        <v>1191269520</v>
      </c>
      <c r="N27" s="8"/>
      <c r="O27" s="8">
        <v>1767420902</v>
      </c>
      <c r="P27" s="8"/>
      <c r="Q27" s="8">
        <f t="shared" si="1"/>
        <v>-576151382</v>
      </c>
    </row>
    <row r="28" spans="1:17">
      <c r="A28" s="1" t="s">
        <v>47</v>
      </c>
      <c r="C28" s="8">
        <v>3153</v>
      </c>
      <c r="D28" s="8"/>
      <c r="E28" s="8">
        <v>3085713674</v>
      </c>
      <c r="F28" s="8"/>
      <c r="G28" s="8">
        <v>3021873844</v>
      </c>
      <c r="H28" s="8"/>
      <c r="I28" s="8">
        <f t="shared" si="0"/>
        <v>63839830</v>
      </c>
      <c r="J28" s="8"/>
      <c r="K28" s="8">
        <v>3153</v>
      </c>
      <c r="L28" s="8"/>
      <c r="M28" s="8">
        <v>3085713674</v>
      </c>
      <c r="N28" s="8"/>
      <c r="O28" s="8">
        <v>2999046477</v>
      </c>
      <c r="P28" s="8"/>
      <c r="Q28" s="8">
        <f t="shared" si="1"/>
        <v>86667197</v>
      </c>
    </row>
    <row r="29" spans="1:17">
      <c r="A29" s="1" t="s">
        <v>54</v>
      </c>
      <c r="C29" s="8">
        <v>1837</v>
      </c>
      <c r="D29" s="8"/>
      <c r="E29" s="8">
        <v>1757098954</v>
      </c>
      <c r="F29" s="8"/>
      <c r="G29" s="8">
        <v>1700753682</v>
      </c>
      <c r="H29" s="8"/>
      <c r="I29" s="8">
        <f t="shared" si="0"/>
        <v>56345272</v>
      </c>
      <c r="J29" s="8"/>
      <c r="K29" s="8">
        <v>1837</v>
      </c>
      <c r="L29" s="8"/>
      <c r="M29" s="8">
        <v>1757098954</v>
      </c>
      <c r="N29" s="8"/>
      <c r="O29" s="8">
        <v>1573362457</v>
      </c>
      <c r="P29" s="8"/>
      <c r="Q29" s="8">
        <f t="shared" si="1"/>
        <v>183736497</v>
      </c>
    </row>
    <row r="30" spans="1:17">
      <c r="A30" s="1" t="s">
        <v>60</v>
      </c>
      <c r="C30" s="8">
        <v>4953</v>
      </c>
      <c r="D30" s="8"/>
      <c r="E30" s="8">
        <v>4556231213</v>
      </c>
      <c r="F30" s="8"/>
      <c r="G30" s="8">
        <v>4515325550</v>
      </c>
      <c r="H30" s="8"/>
      <c r="I30" s="8">
        <f t="shared" si="0"/>
        <v>40905663</v>
      </c>
      <c r="J30" s="8"/>
      <c r="K30" s="8">
        <v>4953</v>
      </c>
      <c r="L30" s="8"/>
      <c r="M30" s="8">
        <v>4556231213</v>
      </c>
      <c r="N30" s="8"/>
      <c r="O30" s="8">
        <v>4411005201</v>
      </c>
      <c r="P30" s="8"/>
      <c r="Q30" s="8">
        <f t="shared" si="1"/>
        <v>145226012</v>
      </c>
    </row>
    <row r="31" spans="1:17">
      <c r="A31" s="1" t="s">
        <v>55</v>
      </c>
      <c r="C31" s="8">
        <v>11039</v>
      </c>
      <c r="D31" s="8"/>
      <c r="E31" s="8">
        <v>10364029193</v>
      </c>
      <c r="F31" s="8"/>
      <c r="G31" s="8">
        <v>10224523737</v>
      </c>
      <c r="H31" s="8"/>
      <c r="I31" s="8">
        <f t="shared" si="0"/>
        <v>139505456</v>
      </c>
      <c r="J31" s="8"/>
      <c r="K31" s="8">
        <v>11039</v>
      </c>
      <c r="L31" s="8"/>
      <c r="M31" s="8">
        <v>10364029193</v>
      </c>
      <c r="N31" s="8"/>
      <c r="O31" s="8">
        <v>10036588315</v>
      </c>
      <c r="P31" s="8"/>
      <c r="Q31" s="8">
        <f>M31-O31</f>
        <v>327440878</v>
      </c>
    </row>
    <row r="32" spans="1:17">
      <c r="A32" s="1" t="s">
        <v>67</v>
      </c>
      <c r="C32" s="8">
        <v>1900</v>
      </c>
      <c r="D32" s="8"/>
      <c r="E32" s="8">
        <v>1891962019</v>
      </c>
      <c r="F32" s="8"/>
      <c r="G32" s="8">
        <v>1881665886</v>
      </c>
      <c r="H32" s="8"/>
      <c r="I32" s="8">
        <f t="shared" si="0"/>
        <v>10296133</v>
      </c>
      <c r="J32" s="8"/>
      <c r="K32" s="8">
        <v>1900</v>
      </c>
      <c r="L32" s="8"/>
      <c r="M32" s="8">
        <v>1891962019</v>
      </c>
      <c r="N32" s="8"/>
      <c r="O32" s="8">
        <v>1865340030</v>
      </c>
      <c r="P32" s="8"/>
      <c r="Q32" s="8">
        <f t="shared" si="1"/>
        <v>26621989</v>
      </c>
    </row>
    <row r="33" spans="1:17">
      <c r="A33" s="1" t="s">
        <v>61</v>
      </c>
      <c r="C33" s="8">
        <v>3510</v>
      </c>
      <c r="D33" s="8"/>
      <c r="E33" s="8">
        <v>3360250944</v>
      </c>
      <c r="F33" s="8"/>
      <c r="G33" s="8">
        <v>3357513640</v>
      </c>
      <c r="H33" s="8"/>
      <c r="I33" s="8">
        <f t="shared" si="0"/>
        <v>2737304</v>
      </c>
      <c r="J33" s="8"/>
      <c r="K33" s="8">
        <v>3510</v>
      </c>
      <c r="L33" s="8"/>
      <c r="M33" s="8">
        <v>3360250944</v>
      </c>
      <c r="N33" s="8"/>
      <c r="O33" s="8">
        <v>3300068227</v>
      </c>
      <c r="P33" s="8"/>
      <c r="Q33" s="8">
        <f t="shared" si="1"/>
        <v>60182717</v>
      </c>
    </row>
    <row r="34" spans="1:17">
      <c r="A34" s="1" t="s">
        <v>51</v>
      </c>
      <c r="C34" s="8">
        <v>1197</v>
      </c>
      <c r="D34" s="8"/>
      <c r="E34" s="8">
        <v>1147631164</v>
      </c>
      <c r="F34" s="8"/>
      <c r="G34" s="8">
        <v>1123959992</v>
      </c>
      <c r="H34" s="8"/>
      <c r="I34" s="8">
        <f t="shared" si="0"/>
        <v>23671172</v>
      </c>
      <c r="J34" s="8"/>
      <c r="K34" s="8">
        <v>1197</v>
      </c>
      <c r="L34" s="8"/>
      <c r="M34" s="8">
        <v>1147631164</v>
      </c>
      <c r="N34" s="8"/>
      <c r="O34" s="8">
        <v>1039276820</v>
      </c>
      <c r="P34" s="8"/>
      <c r="Q34" s="8">
        <f t="shared" si="1"/>
        <v>108354344</v>
      </c>
    </row>
    <row r="35" spans="1:17" ht="24.75" thickBot="1">
      <c r="C35" s="8"/>
      <c r="D35" s="8"/>
      <c r="E35" s="15">
        <f>SUM(E8:E34)</f>
        <v>53717007408</v>
      </c>
      <c r="F35" s="8"/>
      <c r="G35" s="15">
        <f>SUM(SUM(G8:G34))</f>
        <v>56144414556</v>
      </c>
      <c r="H35" s="8"/>
      <c r="I35" s="15">
        <f>SUM(I8:I34)</f>
        <v>-2427407148</v>
      </c>
      <c r="J35" s="8"/>
      <c r="K35" s="8"/>
      <c r="L35" s="8"/>
      <c r="M35" s="15">
        <f>SUM(M8:M34)</f>
        <v>53717007408</v>
      </c>
      <c r="N35" s="8"/>
      <c r="O35" s="15">
        <f>SUM(O8:O34)</f>
        <v>56112312760</v>
      </c>
      <c r="P35" s="8"/>
      <c r="Q35" s="15">
        <f>SUM(SUM(Q8:Q34))</f>
        <v>-2395305352</v>
      </c>
    </row>
    <row r="36" spans="1:17" ht="24.75" thickTop="1">
      <c r="I36" s="9"/>
      <c r="J36" s="9"/>
      <c r="K36" s="9"/>
      <c r="L36" s="9"/>
      <c r="M36" s="9"/>
      <c r="N36" s="9"/>
      <c r="O36" s="9"/>
      <c r="P36" s="9"/>
      <c r="Q36" s="9"/>
    </row>
    <row r="39" spans="1:17">
      <c r="I39" s="9"/>
      <c r="J39" s="9"/>
      <c r="K39" s="9"/>
      <c r="L39" s="9"/>
      <c r="M39" s="9"/>
      <c r="N39" s="9"/>
      <c r="O39" s="9"/>
      <c r="P39" s="9"/>
      <c r="Q39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41"/>
  <sheetViews>
    <sheetView rightToLeft="1" workbookViewId="0">
      <selection activeCell="I40" sqref="I40"/>
    </sheetView>
  </sheetViews>
  <sheetFormatPr defaultRowHeight="24"/>
  <cols>
    <col min="1" max="1" width="30.8554687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91</v>
      </c>
      <c r="D6" s="17" t="s">
        <v>91</v>
      </c>
      <c r="E6" s="17" t="s">
        <v>91</v>
      </c>
      <c r="F6" s="17" t="s">
        <v>91</v>
      </c>
      <c r="G6" s="17" t="s">
        <v>91</v>
      </c>
      <c r="H6" s="17" t="s">
        <v>91</v>
      </c>
      <c r="I6" s="17" t="s">
        <v>91</v>
      </c>
      <c r="K6" s="17" t="s">
        <v>92</v>
      </c>
      <c r="L6" s="17" t="s">
        <v>92</v>
      </c>
      <c r="M6" s="17" t="s">
        <v>92</v>
      </c>
      <c r="N6" s="17" t="s">
        <v>92</v>
      </c>
      <c r="O6" s="17" t="s">
        <v>92</v>
      </c>
      <c r="P6" s="17" t="s">
        <v>92</v>
      </c>
      <c r="Q6" s="17" t="s">
        <v>92</v>
      </c>
    </row>
    <row r="7" spans="1:17" ht="24.75">
      <c r="A7" s="16" t="s">
        <v>3</v>
      </c>
      <c r="C7" s="17" t="s">
        <v>7</v>
      </c>
      <c r="E7" s="17" t="s">
        <v>116</v>
      </c>
      <c r="G7" s="17" t="s">
        <v>117</v>
      </c>
      <c r="I7" s="17" t="s">
        <v>119</v>
      </c>
      <c r="K7" s="17" t="s">
        <v>7</v>
      </c>
      <c r="M7" s="17" t="s">
        <v>116</v>
      </c>
      <c r="O7" s="17" t="s">
        <v>117</v>
      </c>
      <c r="Q7" s="17" t="s">
        <v>119</v>
      </c>
    </row>
    <row r="8" spans="1:17">
      <c r="A8" s="1" t="s">
        <v>29</v>
      </c>
      <c r="C8" s="8">
        <v>41572</v>
      </c>
      <c r="D8" s="8"/>
      <c r="E8" s="8">
        <v>1285196516</v>
      </c>
      <c r="F8" s="8"/>
      <c r="G8" s="8">
        <v>1047579799</v>
      </c>
      <c r="H8" s="8"/>
      <c r="I8" s="8">
        <v>237616717</v>
      </c>
      <c r="J8" s="8"/>
      <c r="K8" s="8">
        <v>192500</v>
      </c>
      <c r="L8" s="8"/>
      <c r="M8" s="8">
        <v>5450395892</v>
      </c>
      <c r="N8" s="8"/>
      <c r="O8" s="8">
        <v>4850839743</v>
      </c>
      <c r="P8" s="8"/>
      <c r="Q8" s="8">
        <v>599556149</v>
      </c>
    </row>
    <row r="9" spans="1:17">
      <c r="A9" s="1" t="s">
        <v>37</v>
      </c>
      <c r="C9" s="8">
        <v>625850</v>
      </c>
      <c r="D9" s="8"/>
      <c r="E9" s="8">
        <v>7889000638</v>
      </c>
      <c r="F9" s="8"/>
      <c r="G9" s="8">
        <v>7682853198</v>
      </c>
      <c r="H9" s="8"/>
      <c r="I9" s="8">
        <v>206147440</v>
      </c>
      <c r="J9" s="8"/>
      <c r="K9" s="8">
        <v>625850</v>
      </c>
      <c r="L9" s="8"/>
      <c r="M9" s="8">
        <v>7889000638</v>
      </c>
      <c r="N9" s="8"/>
      <c r="O9" s="8">
        <v>7682853198</v>
      </c>
      <c r="P9" s="8"/>
      <c r="Q9" s="8">
        <v>206147440</v>
      </c>
    </row>
    <row r="10" spans="1:17">
      <c r="A10" s="1" t="s">
        <v>17</v>
      </c>
      <c r="C10" s="8">
        <v>6234</v>
      </c>
      <c r="D10" s="8"/>
      <c r="E10" s="8">
        <v>901650087</v>
      </c>
      <c r="F10" s="8"/>
      <c r="G10" s="8">
        <v>1276410441</v>
      </c>
      <c r="H10" s="8"/>
      <c r="I10" s="8">
        <v>-374760354</v>
      </c>
      <c r="J10" s="8"/>
      <c r="K10" s="8">
        <v>6234</v>
      </c>
      <c r="L10" s="8"/>
      <c r="M10" s="8">
        <v>901650087</v>
      </c>
      <c r="N10" s="8"/>
      <c r="O10" s="8">
        <v>1276410441</v>
      </c>
      <c r="P10" s="8"/>
      <c r="Q10" s="8">
        <v>-374760354</v>
      </c>
    </row>
    <row r="11" spans="1:17">
      <c r="A11" s="1" t="s">
        <v>20</v>
      </c>
      <c r="C11" s="8">
        <v>3104</v>
      </c>
      <c r="D11" s="8"/>
      <c r="E11" s="8">
        <v>124964016</v>
      </c>
      <c r="F11" s="8"/>
      <c r="G11" s="8">
        <v>102439635</v>
      </c>
      <c r="H11" s="8"/>
      <c r="I11" s="8">
        <v>22524381</v>
      </c>
      <c r="J11" s="8"/>
      <c r="K11" s="8">
        <v>21835</v>
      </c>
      <c r="L11" s="8"/>
      <c r="M11" s="8">
        <v>816680322</v>
      </c>
      <c r="N11" s="8"/>
      <c r="O11" s="8">
        <v>720608714</v>
      </c>
      <c r="P11" s="8"/>
      <c r="Q11" s="8">
        <v>96071608</v>
      </c>
    </row>
    <row r="12" spans="1:17">
      <c r="A12" s="1" t="s">
        <v>32</v>
      </c>
      <c r="C12" s="8">
        <v>11176</v>
      </c>
      <c r="D12" s="8"/>
      <c r="E12" s="8">
        <v>907017888</v>
      </c>
      <c r="F12" s="8"/>
      <c r="G12" s="8">
        <v>877325853</v>
      </c>
      <c r="H12" s="8"/>
      <c r="I12" s="8">
        <v>29692035</v>
      </c>
      <c r="J12" s="8"/>
      <c r="K12" s="8">
        <v>13055</v>
      </c>
      <c r="L12" s="8"/>
      <c r="M12" s="8">
        <v>1052147504</v>
      </c>
      <c r="N12" s="8"/>
      <c r="O12" s="8">
        <v>1024829006</v>
      </c>
      <c r="P12" s="8"/>
      <c r="Q12" s="8">
        <v>27318498</v>
      </c>
    </row>
    <row r="13" spans="1:17">
      <c r="A13" s="1" t="s">
        <v>120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v>0</v>
      </c>
      <c r="J13" s="8"/>
      <c r="K13" s="8">
        <v>207000</v>
      </c>
      <c r="L13" s="8"/>
      <c r="M13" s="8">
        <v>5072189891</v>
      </c>
      <c r="N13" s="8"/>
      <c r="O13" s="8">
        <v>3000722184</v>
      </c>
      <c r="P13" s="8"/>
      <c r="Q13" s="8">
        <v>2071467707</v>
      </c>
    </row>
    <row r="14" spans="1:17">
      <c r="A14" s="1" t="s">
        <v>121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v>0</v>
      </c>
      <c r="J14" s="8"/>
      <c r="K14" s="8">
        <v>39142</v>
      </c>
      <c r="L14" s="8"/>
      <c r="M14" s="8">
        <v>663073687</v>
      </c>
      <c r="N14" s="8"/>
      <c r="O14" s="8">
        <v>638498414</v>
      </c>
      <c r="P14" s="8"/>
      <c r="Q14" s="8">
        <v>24575273</v>
      </c>
    </row>
    <row r="15" spans="1:17">
      <c r="A15" s="1" t="s">
        <v>27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v>0</v>
      </c>
      <c r="J15" s="8"/>
      <c r="K15" s="8">
        <v>20599</v>
      </c>
      <c r="L15" s="8"/>
      <c r="M15" s="8">
        <v>474767673</v>
      </c>
      <c r="N15" s="8"/>
      <c r="O15" s="8">
        <v>465224624</v>
      </c>
      <c r="P15" s="8"/>
      <c r="Q15" s="8">
        <v>9543049</v>
      </c>
    </row>
    <row r="16" spans="1:17">
      <c r="A16" s="1" t="s">
        <v>122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v>0</v>
      </c>
      <c r="J16" s="8"/>
      <c r="K16" s="8">
        <v>110709</v>
      </c>
      <c r="L16" s="8"/>
      <c r="M16" s="8">
        <v>6868454140</v>
      </c>
      <c r="N16" s="8"/>
      <c r="O16" s="8">
        <v>6658042027</v>
      </c>
      <c r="P16" s="8"/>
      <c r="Q16" s="8">
        <v>210412113</v>
      </c>
    </row>
    <row r="17" spans="1:17">
      <c r="A17" s="1" t="s">
        <v>24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v>0</v>
      </c>
      <c r="J17" s="8"/>
      <c r="K17" s="8">
        <v>12829</v>
      </c>
      <c r="L17" s="8"/>
      <c r="M17" s="8">
        <v>385258087</v>
      </c>
      <c r="N17" s="8"/>
      <c r="O17" s="8">
        <v>413313950</v>
      </c>
      <c r="P17" s="8"/>
      <c r="Q17" s="8">
        <v>-28055863</v>
      </c>
    </row>
    <row r="18" spans="1:17">
      <c r="A18" s="1" t="s">
        <v>30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v>0</v>
      </c>
      <c r="J18" s="8"/>
      <c r="K18" s="8">
        <v>10868</v>
      </c>
      <c r="L18" s="8"/>
      <c r="M18" s="8">
        <v>413054726</v>
      </c>
      <c r="N18" s="8"/>
      <c r="O18" s="8">
        <v>421080165</v>
      </c>
      <c r="P18" s="8"/>
      <c r="Q18" s="8">
        <v>-8025439</v>
      </c>
    </row>
    <row r="19" spans="1:17">
      <c r="A19" s="1" t="s">
        <v>123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v>0</v>
      </c>
      <c r="J19" s="8"/>
      <c r="K19" s="8">
        <v>236446</v>
      </c>
      <c r="L19" s="8"/>
      <c r="M19" s="8">
        <v>2160596961</v>
      </c>
      <c r="N19" s="8"/>
      <c r="O19" s="8">
        <v>1932021782</v>
      </c>
      <c r="P19" s="8"/>
      <c r="Q19" s="8">
        <v>228575179</v>
      </c>
    </row>
    <row r="20" spans="1:17">
      <c r="A20" s="1" t="s">
        <v>23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v>0</v>
      </c>
      <c r="J20" s="8"/>
      <c r="K20" s="8">
        <v>30863</v>
      </c>
      <c r="L20" s="8"/>
      <c r="M20" s="8">
        <v>753178421</v>
      </c>
      <c r="N20" s="8"/>
      <c r="O20" s="8">
        <v>779255872</v>
      </c>
      <c r="P20" s="8"/>
      <c r="Q20" s="8">
        <v>-26077451</v>
      </c>
    </row>
    <row r="21" spans="1:17">
      <c r="A21" s="1" t="s">
        <v>31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v>0</v>
      </c>
      <c r="J21" s="8"/>
      <c r="K21" s="8">
        <v>1618</v>
      </c>
      <c r="L21" s="8"/>
      <c r="M21" s="8">
        <v>56679063</v>
      </c>
      <c r="N21" s="8"/>
      <c r="O21" s="8">
        <v>67209312</v>
      </c>
      <c r="P21" s="8"/>
      <c r="Q21" s="8">
        <v>-10530249</v>
      </c>
    </row>
    <row r="22" spans="1:17">
      <c r="A22" s="1" t="s">
        <v>34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v>0</v>
      </c>
      <c r="J22" s="8"/>
      <c r="K22" s="8">
        <v>157403</v>
      </c>
      <c r="L22" s="8"/>
      <c r="M22" s="8">
        <v>879570288</v>
      </c>
      <c r="N22" s="8"/>
      <c r="O22" s="8">
        <v>853869183</v>
      </c>
      <c r="P22" s="8"/>
      <c r="Q22" s="8">
        <v>25701105</v>
      </c>
    </row>
    <row r="23" spans="1:17">
      <c r="A23" s="1" t="s">
        <v>22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v>0</v>
      </c>
      <c r="J23" s="8"/>
      <c r="K23" s="8">
        <v>58510</v>
      </c>
      <c r="L23" s="8"/>
      <c r="M23" s="8">
        <v>923685024</v>
      </c>
      <c r="N23" s="8"/>
      <c r="O23" s="8">
        <v>927008875</v>
      </c>
      <c r="P23" s="8"/>
      <c r="Q23" s="8">
        <v>-3323851</v>
      </c>
    </row>
    <row r="24" spans="1:17">
      <c r="A24" s="1" t="s">
        <v>124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v>0</v>
      </c>
      <c r="J24" s="8"/>
      <c r="K24" s="8">
        <v>34877</v>
      </c>
      <c r="L24" s="8"/>
      <c r="M24" s="8">
        <v>2582109506</v>
      </c>
      <c r="N24" s="8"/>
      <c r="O24" s="8">
        <v>1951891828</v>
      </c>
      <c r="P24" s="8"/>
      <c r="Q24" s="8">
        <v>630217678</v>
      </c>
    </row>
    <row r="25" spans="1:17">
      <c r="A25" s="1" t="s">
        <v>125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v>0</v>
      </c>
      <c r="J25" s="8"/>
      <c r="K25" s="8">
        <v>1500000</v>
      </c>
      <c r="L25" s="8"/>
      <c r="M25" s="8">
        <v>4467260715</v>
      </c>
      <c r="N25" s="8"/>
      <c r="O25" s="8">
        <v>3010230805</v>
      </c>
      <c r="P25" s="8"/>
      <c r="Q25" s="8">
        <v>1457029910</v>
      </c>
    </row>
    <row r="26" spans="1:17">
      <c r="A26" s="1" t="s">
        <v>126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v>0</v>
      </c>
      <c r="J26" s="8"/>
      <c r="K26" s="8">
        <v>1275000</v>
      </c>
      <c r="L26" s="8"/>
      <c r="M26" s="8">
        <v>1741069283</v>
      </c>
      <c r="N26" s="8"/>
      <c r="O26" s="8">
        <v>1640033392</v>
      </c>
      <c r="P26" s="8"/>
      <c r="Q26" s="8">
        <v>101035891</v>
      </c>
    </row>
    <row r="27" spans="1:17">
      <c r="A27" s="1" t="s">
        <v>127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v>0</v>
      </c>
      <c r="J27" s="8"/>
      <c r="K27" s="8">
        <v>1072615</v>
      </c>
      <c r="L27" s="8"/>
      <c r="M27" s="8">
        <v>9010125699</v>
      </c>
      <c r="N27" s="8"/>
      <c r="O27" s="8">
        <v>4283719308</v>
      </c>
      <c r="P27" s="8"/>
      <c r="Q27" s="8">
        <v>4726406391</v>
      </c>
    </row>
    <row r="28" spans="1:17">
      <c r="A28" s="1" t="s">
        <v>57</v>
      </c>
      <c r="C28" s="8">
        <v>6647</v>
      </c>
      <c r="D28" s="8"/>
      <c r="E28" s="8">
        <v>6061762749</v>
      </c>
      <c r="F28" s="8"/>
      <c r="G28" s="8">
        <v>6000849024</v>
      </c>
      <c r="H28" s="8"/>
      <c r="I28" s="8">
        <v>60913725</v>
      </c>
      <c r="J28" s="8"/>
      <c r="K28" s="8">
        <v>6647</v>
      </c>
      <c r="L28" s="8"/>
      <c r="M28" s="8">
        <v>6061762749</v>
      </c>
      <c r="N28" s="8"/>
      <c r="O28" s="8">
        <v>6000849024</v>
      </c>
      <c r="P28" s="8"/>
      <c r="Q28" s="8">
        <v>60913725</v>
      </c>
    </row>
    <row r="29" spans="1:17">
      <c r="A29" s="1" t="s">
        <v>64</v>
      </c>
      <c r="C29" s="8">
        <v>9941</v>
      </c>
      <c r="D29" s="8"/>
      <c r="E29" s="8">
        <v>9941000000</v>
      </c>
      <c r="F29" s="8"/>
      <c r="G29" s="8">
        <v>9709205147</v>
      </c>
      <c r="H29" s="8"/>
      <c r="I29" s="8">
        <v>231794853</v>
      </c>
      <c r="J29" s="8"/>
      <c r="K29" s="8">
        <v>9941</v>
      </c>
      <c r="L29" s="8"/>
      <c r="M29" s="8">
        <v>9941000000</v>
      </c>
      <c r="N29" s="8"/>
      <c r="O29" s="8">
        <v>9709205147</v>
      </c>
      <c r="P29" s="8"/>
      <c r="Q29" s="8">
        <v>231794853</v>
      </c>
    </row>
    <row r="30" spans="1:17">
      <c r="A30" s="1" t="s">
        <v>60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v>0</v>
      </c>
      <c r="J30" s="8"/>
      <c r="K30" s="8">
        <v>3594</v>
      </c>
      <c r="L30" s="8"/>
      <c r="M30" s="8">
        <v>2999978938</v>
      </c>
      <c r="N30" s="8"/>
      <c r="O30" s="8">
        <v>2964584452</v>
      </c>
      <c r="P30" s="8"/>
      <c r="Q30" s="8">
        <v>35394486</v>
      </c>
    </row>
    <row r="31" spans="1:17">
      <c r="A31" s="1" t="s">
        <v>54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v>0</v>
      </c>
      <c r="J31" s="8"/>
      <c r="K31" s="8">
        <v>1138</v>
      </c>
      <c r="L31" s="8"/>
      <c r="M31" s="8">
        <v>999221840</v>
      </c>
      <c r="N31" s="8"/>
      <c r="O31" s="8">
        <v>974679626</v>
      </c>
      <c r="P31" s="8"/>
      <c r="Q31" s="8">
        <v>24542214</v>
      </c>
    </row>
    <row r="32" spans="1:17">
      <c r="A32" s="1" t="s">
        <v>55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v>0</v>
      </c>
      <c r="J32" s="8"/>
      <c r="K32" s="8">
        <v>1161</v>
      </c>
      <c r="L32" s="8"/>
      <c r="M32" s="8">
        <v>998878433</v>
      </c>
      <c r="N32" s="8"/>
      <c r="O32" s="8">
        <v>981603124</v>
      </c>
      <c r="P32" s="8"/>
      <c r="Q32" s="8">
        <v>17275309</v>
      </c>
    </row>
    <row r="33" spans="1:20">
      <c r="A33" s="1" t="s">
        <v>128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v>0</v>
      </c>
      <c r="J33" s="8"/>
      <c r="K33" s="8">
        <v>1083</v>
      </c>
      <c r="L33" s="8"/>
      <c r="M33" s="8">
        <v>1083000000</v>
      </c>
      <c r="N33" s="8"/>
      <c r="O33" s="8">
        <v>1024321478</v>
      </c>
      <c r="P33" s="8"/>
      <c r="Q33" s="8">
        <v>58678522</v>
      </c>
    </row>
    <row r="34" spans="1:20" ht="24.75" thickBot="1">
      <c r="C34" s="8"/>
      <c r="D34" s="8"/>
      <c r="E34" s="15">
        <f>SUM(E8:E33)</f>
        <v>27110591894</v>
      </c>
      <c r="F34" s="8"/>
      <c r="G34" s="15">
        <f>SUM(G8:G33)</f>
        <v>26696663097</v>
      </c>
      <c r="H34" s="8"/>
      <c r="I34" s="15">
        <f>SUM(I8:I33)</f>
        <v>413928797</v>
      </c>
      <c r="J34" s="8"/>
      <c r="K34" s="8"/>
      <c r="L34" s="8"/>
      <c r="M34" s="15">
        <f>SUM(M8:M33)</f>
        <v>74644789567</v>
      </c>
      <c r="N34" s="8"/>
      <c r="O34" s="15">
        <f>SUM(O8:O33)</f>
        <v>64252905674</v>
      </c>
      <c r="P34" s="8"/>
      <c r="Q34" s="15">
        <f>SUM(Q8:Q33)</f>
        <v>10391883893</v>
      </c>
    </row>
    <row r="35" spans="1:20" ht="24.75" thickTop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4"/>
      <c r="S35" s="4"/>
      <c r="T35" s="4"/>
    </row>
    <row r="36" spans="1:20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4"/>
      <c r="S36" s="4"/>
      <c r="T36" s="4"/>
    </row>
    <row r="37" spans="1:20">
      <c r="G37" s="3"/>
      <c r="I37" s="7"/>
      <c r="J37" s="7"/>
      <c r="K37" s="7"/>
      <c r="L37" s="7"/>
      <c r="M37" s="7"/>
      <c r="N37" s="7"/>
      <c r="O37" s="7"/>
      <c r="P37" s="7"/>
      <c r="Q37" s="7"/>
      <c r="R37" s="4"/>
      <c r="S37" s="4"/>
      <c r="T37" s="4"/>
    </row>
    <row r="38" spans="1:20">
      <c r="G38" s="3"/>
      <c r="I38" s="7"/>
      <c r="J38" s="7"/>
      <c r="K38" s="7"/>
      <c r="L38" s="7"/>
      <c r="M38" s="7"/>
      <c r="N38" s="7"/>
      <c r="O38" s="7"/>
      <c r="P38" s="7"/>
      <c r="Q38" s="7"/>
      <c r="R38" s="4"/>
      <c r="S38" s="4"/>
      <c r="T38" s="4"/>
    </row>
    <row r="39" spans="1:20">
      <c r="G39" s="9"/>
      <c r="I39" s="4"/>
      <c r="J39" s="4"/>
      <c r="K39" s="4"/>
      <c r="L39" s="4"/>
      <c r="M39" s="4"/>
      <c r="N39" s="4"/>
      <c r="O39" s="4"/>
      <c r="P39" s="4"/>
      <c r="Q39" s="8"/>
      <c r="R39" s="4"/>
      <c r="S39" s="4"/>
      <c r="T39" s="4"/>
    </row>
    <row r="40" spans="1:20"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2023-07-30T11:24:31Z</dcterms:created>
  <dcterms:modified xsi:type="dcterms:W3CDTF">2023-08-01T08:42:27Z</dcterms:modified>
</cp:coreProperties>
</file>