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اردیبهشت1402\"/>
    </mc:Choice>
  </mc:AlternateContent>
  <xr:revisionPtr revIDLastSave="0" documentId="13_ncr:1_{03AC935C-22E2-4B96-A9FA-2AEF27E5384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15" l="1"/>
  <c r="E10" i="15"/>
  <c r="E8" i="15"/>
  <c r="E9" i="15"/>
  <c r="E7" i="15"/>
  <c r="C10" i="15"/>
  <c r="C9" i="14"/>
  <c r="K11" i="13"/>
  <c r="K9" i="13"/>
  <c r="K10" i="13"/>
  <c r="K8" i="13"/>
  <c r="G11" i="13"/>
  <c r="G9" i="13"/>
  <c r="G10" i="13"/>
  <c r="G8" i="13"/>
  <c r="E11" i="13"/>
  <c r="I11" i="13"/>
  <c r="Q9" i="12"/>
  <c r="Q10" i="12"/>
  <c r="Q11" i="12"/>
  <c r="Q12" i="12"/>
  <c r="Q13" i="12"/>
  <c r="Q14" i="12"/>
  <c r="Q15" i="12"/>
  <c r="Q8" i="12"/>
  <c r="Q16" i="12" s="1"/>
  <c r="I9" i="12"/>
  <c r="I10" i="12"/>
  <c r="I11" i="12"/>
  <c r="I12" i="12"/>
  <c r="I13" i="12"/>
  <c r="I14" i="12"/>
  <c r="I15" i="12"/>
  <c r="I16" i="12" s="1"/>
  <c r="I8" i="12"/>
  <c r="C16" i="12"/>
  <c r="E16" i="12"/>
  <c r="G16" i="12"/>
  <c r="K16" i="12"/>
  <c r="M16" i="12"/>
  <c r="O16" i="12"/>
  <c r="S28" i="11"/>
  <c r="S27" i="11"/>
  <c r="I27" i="11"/>
  <c r="S30" i="11"/>
  <c r="U12" i="11" s="1"/>
  <c r="Q30" i="11"/>
  <c r="O30" i="11"/>
  <c r="M30" i="11"/>
  <c r="C30" i="11"/>
  <c r="E30" i="11"/>
  <c r="G30" i="11"/>
  <c r="I29" i="11"/>
  <c r="S9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U26" i="11" s="1"/>
  <c r="S29" i="11"/>
  <c r="S8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8" i="11"/>
  <c r="I8" i="11"/>
  <c r="Q25" i="10"/>
  <c r="I25" i="10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8" i="10"/>
  <c r="E25" i="10"/>
  <c r="G25" i="10"/>
  <c r="M25" i="10"/>
  <c r="O25" i="10"/>
  <c r="E35" i="9"/>
  <c r="G35" i="9"/>
  <c r="I35" i="9"/>
  <c r="O35" i="9"/>
  <c r="M35" i="9"/>
  <c r="Q35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8" i="9"/>
  <c r="I9" i="8"/>
  <c r="K9" i="8"/>
  <c r="M9" i="8"/>
  <c r="Q9" i="8"/>
  <c r="O9" i="8"/>
  <c r="S9" i="8"/>
  <c r="I14" i="7"/>
  <c r="K14" i="7"/>
  <c r="M14" i="7"/>
  <c r="O14" i="7"/>
  <c r="Q14" i="7"/>
  <c r="S14" i="7"/>
  <c r="S11" i="6"/>
  <c r="K11" i="6"/>
  <c r="M11" i="6"/>
  <c r="O11" i="6"/>
  <c r="Q11" i="6"/>
  <c r="AK17" i="3"/>
  <c r="AI17" i="3"/>
  <c r="AG17" i="3"/>
  <c r="AA17" i="3"/>
  <c r="W17" i="3"/>
  <c r="S17" i="3"/>
  <c r="Q17" i="3"/>
  <c r="Y29" i="1"/>
  <c r="E29" i="1"/>
  <c r="G29" i="1"/>
  <c r="K29" i="1"/>
  <c r="O29" i="1"/>
  <c r="U29" i="1"/>
  <c r="W29" i="1"/>
  <c r="U27" i="11" l="1"/>
  <c r="U23" i="11"/>
  <c r="U19" i="11"/>
  <c r="U15" i="11"/>
  <c r="U11" i="11"/>
  <c r="U8" i="11"/>
  <c r="U22" i="11"/>
  <c r="U18" i="11"/>
  <c r="U14" i="11"/>
  <c r="U10" i="11"/>
  <c r="U29" i="11"/>
  <c r="U25" i="11"/>
  <c r="U21" i="11"/>
  <c r="U17" i="11"/>
  <c r="U13" i="11"/>
  <c r="U9" i="11"/>
  <c r="U28" i="11"/>
  <c r="U24" i="11"/>
  <c r="U20" i="11"/>
  <c r="U16" i="11"/>
  <c r="I30" i="11"/>
  <c r="U30" i="11" l="1"/>
  <c r="K12" i="11"/>
  <c r="K16" i="11"/>
  <c r="K20" i="11"/>
  <c r="K24" i="11"/>
  <c r="K28" i="11"/>
  <c r="K9" i="11"/>
  <c r="K13" i="11"/>
  <c r="K17" i="11"/>
  <c r="K21" i="11"/>
  <c r="K25" i="11"/>
  <c r="K29" i="11"/>
  <c r="K10" i="11"/>
  <c r="K14" i="11"/>
  <c r="K18" i="11"/>
  <c r="K22" i="11"/>
  <c r="K8" i="11"/>
  <c r="K11" i="11"/>
  <c r="K15" i="11"/>
  <c r="K19" i="11"/>
  <c r="K23" i="11"/>
  <c r="K27" i="11"/>
  <c r="K26" i="11"/>
  <c r="K30" i="11" l="1"/>
</calcChain>
</file>

<file path=xl/sharedStrings.xml><?xml version="1.0" encoding="utf-8"?>
<sst xmlns="http://schemas.openxmlformats.org/spreadsheetml/2006/main" count="540" uniqueCount="127">
  <si>
    <t>صندوق سرمایه گذاری تعالی دانش مالی اسلامی</t>
  </si>
  <si>
    <t>صورت وضعیت سبد</t>
  </si>
  <si>
    <t>برای ماه منتهی به 1402/02/31</t>
  </si>
  <si>
    <t>نام شرکت</t>
  </si>
  <si>
    <t>1402/01/31</t>
  </si>
  <si>
    <t>تغییرات طی دوره</t>
  </si>
  <si>
    <t>1402/02/31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</si>
  <si>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</si>
  <si>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</si>
  <si>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</si>
  <si>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</si>
  <si>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</si>
  <si>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</si>
  <si>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</si>
  <si>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</si>
  <si>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پالایش نفت اصفهان</t>
  </si>
  <si>
    <t>پویا زرکان آق دره</t>
  </si>
  <si>
    <t>توسعه حمل و نقل ریلی پارسیان</t>
  </si>
  <si>
    <t>سرمایه گذاری صدرتامین</t>
  </si>
  <si>
    <t>سرمایه‌گذاری‌غدیر(هلدینگ‌</t>
  </si>
  <si>
    <t>سیمان فارس و خوزستان</t>
  </si>
  <si>
    <t>صنایع فروآلیاژ ایران</t>
  </si>
  <si>
    <t>فجر انرژی خلیج فارس</t>
  </si>
  <si>
    <t>فرآورده های سیمان شرق</t>
  </si>
  <si>
    <t>گروه انتخاب الکترونیک آرمان</t>
  </si>
  <si>
    <t>گسترش نفت و گاز پارسیان</t>
  </si>
  <si>
    <t>مبین انرژی خلیج فارس</t>
  </si>
  <si>
    <t>محصولات کاغذی لطیف</t>
  </si>
  <si>
    <t>ملی شیمی کشاورز</t>
  </si>
  <si>
    <t>نفت سپاهان</t>
  </si>
  <si>
    <t>کشاورزی و دامپروری فجر اصفهان</t>
  </si>
  <si>
    <t>پتروشیمی تندگویان</t>
  </si>
  <si>
    <t>پتروشیمی پردیس</t>
  </si>
  <si>
    <t>ح . سرمایه گذاری صدرتامین</t>
  </si>
  <si>
    <t>پتروشیمی شازند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</si>
  <si>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</si>
  <si>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</si>
  <si>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</si>
  <si>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</si>
  <si>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</si>
  <si>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</si>
  <si>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</si>
  <si>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</si>
  <si>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</si>
  <si>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اسنادخزانه-م6بودجه99-020321</t>
  </si>
  <si>
    <t>بله</t>
  </si>
  <si>
    <t>1399/08/27</t>
  </si>
  <si>
    <t>1402/03/21</t>
  </si>
  <si>
    <t>گام بانک تجارت0206</t>
  </si>
  <si>
    <t>1401/07/02</t>
  </si>
  <si>
    <t>1402/06/28</t>
  </si>
  <si>
    <t>گام بانک سینا0206</t>
  </si>
  <si>
    <t>1401/04/01</t>
  </si>
  <si>
    <t>گام بانک صادرات ایران0207</t>
  </si>
  <si>
    <t>1402/07/30</t>
  </si>
  <si>
    <t>گواهی اعتبارمولد رفاه0208</t>
  </si>
  <si>
    <t>1401/09/01</t>
  </si>
  <si>
    <t>1402/08/30</t>
  </si>
  <si>
    <t>مرابحه عام دولت86-ش.خ020404</t>
  </si>
  <si>
    <t>1400/03/04</t>
  </si>
  <si>
    <t>1402/04/04</t>
  </si>
  <si>
    <t>مرابحه عام دولت95-ش.خ020514</t>
  </si>
  <si>
    <t>1400/10/14</t>
  </si>
  <si>
    <t>1402/05/14</t>
  </si>
  <si>
    <t>مرابحه عام دولت3-ش.خ0211</t>
  </si>
  <si>
    <t>1399/03/13</t>
  </si>
  <si>
    <t>1402/11/13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</si>
  <si>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</si>
  <si>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</si>
  <si>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</si>
  <si>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</si>
  <si>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</si>
  <si>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</si>
  <si>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</si>
  <si>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</si>
  <si>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</si>
  <si>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مستقل مرکزی</t>
  </si>
  <si>
    <t>9507838739</t>
  </si>
  <si>
    <t>سپرده کوتاه مدت</t>
  </si>
  <si>
    <t>1400/03/02</t>
  </si>
  <si>
    <t>بانک پاسارگاد هفت تیر</t>
  </si>
  <si>
    <t>207-8100-15139318-1</t>
  </si>
  <si>
    <t>1400/11/27</t>
  </si>
  <si>
    <t>بانک خاورمیانه آفریقا</t>
  </si>
  <si>
    <t>100910810707074865</t>
  </si>
  <si>
    <t>1401/08/07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</si>
  <si>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</si>
  <si>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</si>
  <si>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</si>
  <si>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</si>
  <si>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</si>
  <si>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</si>
  <si>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</si>
  <si>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</si>
  <si>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</si>
  <si>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</si>
  <si>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</si>
  <si>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</si>
  <si>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</si>
  <si>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</si>
  <si>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</si>
  <si>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</si>
  <si>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بهای فروش</t>
  </si>
  <si>
    <t>ارزش دفتری</t>
  </si>
  <si>
    <t>سود و زیان ناشی از تغییر قیمت</t>
  </si>
  <si>
    <t>سود و زیان ناشی از فروش</t>
  </si>
  <si>
    <t>پالایش نفت تبریز</t>
  </si>
  <si>
    <t>سرمایه گذاری تامین اجتماعی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</si>
  <si>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</si>
  <si>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</si>
  <si>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</si>
  <si>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</si>
  <si>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</si>
  <si>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</si>
  <si>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</si>
  <si>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</si>
  <si>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</si>
  <si>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</si>
  <si>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</si>
  <si>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</si>
  <si>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</si>
  <si>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</si>
  <si>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</si>
  <si>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1402/02/01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</si>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</sst>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19050</xdr:colOff>
          <xdr:row>0</xdr:row>
          <xdr:rowOff>0</xdr:rowOff>
        </xdr:from>
        <xdr:to>
          <xdr:col>10</xdr:col>
          <xdr:colOff>257175</xdr:colOff>
          <xdr:row>34</xdr:row>
          <xdr:rowOff>171450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998DB7D2-3109-4FEE-4930-777C7877FE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EF886C-352F-4509-BF1A-9487D58D1B32}">
  <dimension ref="A1"/>
  <sheetViews>
    <sheetView rightToLeft="1" view="pageBreakPreview" zoomScale="60" zoomScaleNormal="100" workbookViewId="0"/>
  </sheetViews>
  <sheetFormatPr defaultRowHeight="15"/>
  <sheetData/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19050</xdr:colOff>
                <xdr:row>0</xdr:row>
                <xdr:rowOff>0</xdr:rowOff>
              </from>
              <to>
                <xdr:col>10</xdr:col>
                <xdr:colOff>257175</xdr:colOff>
                <xdr:row>34</xdr:row>
                <xdr:rowOff>171450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19"/>
  <sheetViews>
    <sheetView rightToLeft="1" workbookViewId="0">
      <selection activeCell="I19" sqref="I19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4.28515625" style="1" bestFit="1" customWidth="1"/>
    <col min="8" max="8" width="1" style="1" customWidth="1"/>
    <col min="9" max="9" width="14" style="1" bestFit="1" customWidth="1"/>
    <col min="10" max="10" width="1" style="1" customWidth="1"/>
    <col min="11" max="11" width="18.28515625" style="1" bestFit="1" customWidth="1"/>
    <col min="12" max="12" width="1" style="1" customWidth="1"/>
    <col min="13" max="13" width="19.57031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90</v>
      </c>
      <c r="C6" s="14" t="s">
        <v>88</v>
      </c>
      <c r="D6" s="14" t="s">
        <v>88</v>
      </c>
      <c r="E6" s="14" t="s">
        <v>88</v>
      </c>
      <c r="F6" s="14" t="s">
        <v>88</v>
      </c>
      <c r="G6" s="14" t="s">
        <v>88</v>
      </c>
      <c r="H6" s="14" t="s">
        <v>88</v>
      </c>
      <c r="I6" s="14" t="s">
        <v>88</v>
      </c>
      <c r="K6" s="14" t="s">
        <v>89</v>
      </c>
      <c r="L6" s="14" t="s">
        <v>89</v>
      </c>
      <c r="M6" s="14" t="s">
        <v>89</v>
      </c>
      <c r="N6" s="14" t="s">
        <v>89</v>
      </c>
      <c r="O6" s="14" t="s">
        <v>89</v>
      </c>
      <c r="P6" s="14" t="s">
        <v>89</v>
      </c>
      <c r="Q6" s="14" t="s">
        <v>89</v>
      </c>
    </row>
    <row r="7" spans="1:17" ht="24.75">
      <c r="A7" s="14" t="s">
        <v>90</v>
      </c>
      <c r="C7" s="14" t="s">
        <v>112</v>
      </c>
      <c r="E7" s="14" t="s">
        <v>109</v>
      </c>
      <c r="G7" s="14" t="s">
        <v>110</v>
      </c>
      <c r="I7" s="14" t="s">
        <v>113</v>
      </c>
      <c r="K7" s="14" t="s">
        <v>112</v>
      </c>
      <c r="M7" s="14" t="s">
        <v>109</v>
      </c>
      <c r="O7" s="14" t="s">
        <v>110</v>
      </c>
      <c r="Q7" s="14" t="s">
        <v>113</v>
      </c>
    </row>
    <row r="8" spans="1:17">
      <c r="A8" s="1" t="s">
        <v>55</v>
      </c>
      <c r="C8" s="7">
        <v>0</v>
      </c>
      <c r="D8" s="7"/>
      <c r="E8" s="7">
        <v>31404347</v>
      </c>
      <c r="F8" s="7"/>
      <c r="G8" s="7">
        <v>0</v>
      </c>
      <c r="H8" s="7"/>
      <c r="I8" s="7">
        <f>C8+E8+G8</f>
        <v>31404347</v>
      </c>
      <c r="J8" s="7"/>
      <c r="K8" s="7">
        <v>0</v>
      </c>
      <c r="L8" s="7"/>
      <c r="M8" s="7">
        <v>73464243</v>
      </c>
      <c r="N8" s="7"/>
      <c r="O8" s="7">
        <v>35394486</v>
      </c>
      <c r="P8" s="7"/>
      <c r="Q8" s="7">
        <f>O8+M8+K8</f>
        <v>108858729</v>
      </c>
    </row>
    <row r="9" spans="1:17">
      <c r="A9" s="1" t="s">
        <v>51</v>
      </c>
      <c r="C9" s="7">
        <v>0</v>
      </c>
      <c r="D9" s="7"/>
      <c r="E9" s="7">
        <v>25520489</v>
      </c>
      <c r="F9" s="7"/>
      <c r="G9" s="7">
        <v>0</v>
      </c>
      <c r="H9" s="7"/>
      <c r="I9" s="7">
        <f t="shared" ref="I9:I15" si="0">C9+E9+G9</f>
        <v>25520489</v>
      </c>
      <c r="J9" s="7"/>
      <c r="K9" s="7">
        <v>0</v>
      </c>
      <c r="L9" s="7"/>
      <c r="M9" s="7">
        <v>65137396</v>
      </c>
      <c r="N9" s="7"/>
      <c r="O9" s="7">
        <v>24542214</v>
      </c>
      <c r="P9" s="7"/>
      <c r="Q9" s="7">
        <f t="shared" ref="Q9:Q15" si="1">O9+M9+K9</f>
        <v>89679610</v>
      </c>
    </row>
    <row r="10" spans="1:17">
      <c r="A10" s="1" t="s">
        <v>53</v>
      </c>
      <c r="C10" s="7">
        <v>0</v>
      </c>
      <c r="D10" s="7"/>
      <c r="E10" s="7">
        <v>53152836</v>
      </c>
      <c r="F10" s="7"/>
      <c r="G10" s="7">
        <v>0</v>
      </c>
      <c r="H10" s="7"/>
      <c r="I10" s="7">
        <f t="shared" si="0"/>
        <v>53152836</v>
      </c>
      <c r="J10" s="7"/>
      <c r="K10" s="7">
        <v>0</v>
      </c>
      <c r="L10" s="7"/>
      <c r="M10" s="7">
        <v>129507766</v>
      </c>
      <c r="N10" s="7"/>
      <c r="O10" s="7">
        <v>17275309</v>
      </c>
      <c r="P10" s="7"/>
      <c r="Q10" s="7">
        <f t="shared" si="1"/>
        <v>146783075</v>
      </c>
    </row>
    <row r="11" spans="1:17">
      <c r="A11" s="1" t="s">
        <v>58</v>
      </c>
      <c r="C11" s="7">
        <v>143614250</v>
      </c>
      <c r="D11" s="7"/>
      <c r="E11" s="7">
        <v>-388225080</v>
      </c>
      <c r="F11" s="7"/>
      <c r="G11" s="7">
        <v>0</v>
      </c>
      <c r="H11" s="7"/>
      <c r="I11" s="7">
        <f t="shared" si="0"/>
        <v>-244610830</v>
      </c>
      <c r="J11" s="7"/>
      <c r="K11" s="7">
        <v>283506060</v>
      </c>
      <c r="L11" s="7"/>
      <c r="M11" s="7">
        <v>-357015998</v>
      </c>
      <c r="N11" s="7"/>
      <c r="O11" s="7">
        <v>0</v>
      </c>
      <c r="P11" s="7"/>
      <c r="Q11" s="7">
        <f t="shared" si="1"/>
        <v>-73509938</v>
      </c>
    </row>
    <row r="12" spans="1:17">
      <c r="A12" s="1" t="s">
        <v>64</v>
      </c>
      <c r="C12" s="7">
        <v>41023728</v>
      </c>
      <c r="D12" s="7"/>
      <c r="E12" s="7">
        <v>-5372198</v>
      </c>
      <c r="F12" s="7"/>
      <c r="G12" s="7">
        <v>0</v>
      </c>
      <c r="H12" s="7"/>
      <c r="I12" s="7">
        <f t="shared" si="0"/>
        <v>35651530</v>
      </c>
      <c r="J12" s="7"/>
      <c r="K12" s="7">
        <v>41023728</v>
      </c>
      <c r="L12" s="7"/>
      <c r="M12" s="7">
        <v>-5372198</v>
      </c>
      <c r="N12" s="7"/>
      <c r="O12" s="7">
        <v>0</v>
      </c>
      <c r="P12" s="7"/>
      <c r="Q12" s="7">
        <f t="shared" si="1"/>
        <v>35651530</v>
      </c>
    </row>
    <row r="13" spans="1:17">
      <c r="A13" s="1" t="s">
        <v>61</v>
      </c>
      <c r="C13" s="7">
        <v>12918332</v>
      </c>
      <c r="D13" s="7"/>
      <c r="E13" s="7">
        <v>-1910837</v>
      </c>
      <c r="F13" s="7"/>
      <c r="G13" s="7">
        <v>0</v>
      </c>
      <c r="H13" s="7"/>
      <c r="I13" s="7">
        <f t="shared" si="0"/>
        <v>11007495</v>
      </c>
      <c r="J13" s="7"/>
      <c r="K13" s="7">
        <v>12918332</v>
      </c>
      <c r="L13" s="7"/>
      <c r="M13" s="7">
        <v>-1910837</v>
      </c>
      <c r="N13" s="7"/>
      <c r="O13" s="7">
        <v>0</v>
      </c>
      <c r="P13" s="7"/>
      <c r="Q13" s="7">
        <f t="shared" si="1"/>
        <v>11007495</v>
      </c>
    </row>
    <row r="14" spans="1:17">
      <c r="A14" s="1" t="s">
        <v>44</v>
      </c>
      <c r="C14" s="7">
        <v>0</v>
      </c>
      <c r="D14" s="7"/>
      <c r="E14" s="7">
        <v>25824868</v>
      </c>
      <c r="F14" s="7"/>
      <c r="G14" s="7">
        <v>0</v>
      </c>
      <c r="H14" s="7"/>
      <c r="I14" s="7">
        <f t="shared" si="0"/>
        <v>25824868</v>
      </c>
      <c r="J14" s="7"/>
      <c r="K14" s="7">
        <v>0</v>
      </c>
      <c r="L14" s="7"/>
      <c r="M14" s="7">
        <v>45488580</v>
      </c>
      <c r="N14" s="7"/>
      <c r="O14" s="7">
        <v>0</v>
      </c>
      <c r="P14" s="7"/>
      <c r="Q14" s="7">
        <f t="shared" si="1"/>
        <v>45488580</v>
      </c>
    </row>
    <row r="15" spans="1:17">
      <c r="A15" s="1" t="s">
        <v>48</v>
      </c>
      <c r="C15" s="7">
        <v>0</v>
      </c>
      <c r="D15" s="7"/>
      <c r="E15" s="7">
        <v>27754593</v>
      </c>
      <c r="F15" s="7"/>
      <c r="G15" s="7">
        <v>0</v>
      </c>
      <c r="H15" s="7"/>
      <c r="I15" s="7">
        <f t="shared" si="0"/>
        <v>27754593</v>
      </c>
      <c r="J15" s="7"/>
      <c r="K15" s="7">
        <v>0</v>
      </c>
      <c r="L15" s="7"/>
      <c r="M15" s="7">
        <v>59370014</v>
      </c>
      <c r="N15" s="7"/>
      <c r="O15" s="7">
        <v>0</v>
      </c>
      <c r="P15" s="7"/>
      <c r="Q15" s="7">
        <f t="shared" si="1"/>
        <v>59370014</v>
      </c>
    </row>
    <row r="16" spans="1:17" ht="24.75" thickBot="1">
      <c r="C16" s="8">
        <f>SUM(C8:C15)</f>
        <v>197556310</v>
      </c>
      <c r="D16" s="7"/>
      <c r="E16" s="8">
        <f>SUM(E8:E15)</f>
        <v>-231850982</v>
      </c>
      <c r="F16" s="7"/>
      <c r="G16" s="8">
        <f>SUM(G8:G15)</f>
        <v>0</v>
      </c>
      <c r="H16" s="7"/>
      <c r="I16" s="8">
        <f>SUM(I8:I15)</f>
        <v>-34294672</v>
      </c>
      <c r="J16" s="7"/>
      <c r="K16" s="8">
        <f>SUM(K8:K15)</f>
        <v>337448120</v>
      </c>
      <c r="L16" s="7"/>
      <c r="M16" s="8">
        <f>SUM(M8:M15)</f>
        <v>8668966</v>
      </c>
      <c r="N16" s="7"/>
      <c r="O16" s="8">
        <f>SUM(O8:O15)</f>
        <v>77212009</v>
      </c>
      <c r="P16" s="7"/>
      <c r="Q16" s="8">
        <f>SUM(Q8:Q15)</f>
        <v>423329095</v>
      </c>
    </row>
    <row r="17" spans="3:17" ht="24.75" thickTop="1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3:17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3:17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2"/>
  <sheetViews>
    <sheetView rightToLeft="1" workbookViewId="0">
      <selection activeCell="I6" sqref="I6:K6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.75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.75">
      <c r="A6" s="14" t="s">
        <v>114</v>
      </c>
      <c r="B6" s="14" t="s">
        <v>114</v>
      </c>
      <c r="C6" s="14" t="s">
        <v>114</v>
      </c>
      <c r="E6" s="14" t="s">
        <v>88</v>
      </c>
      <c r="F6" s="14" t="s">
        <v>88</v>
      </c>
      <c r="G6" s="14" t="s">
        <v>88</v>
      </c>
      <c r="I6" s="14" t="s">
        <v>89</v>
      </c>
      <c r="J6" s="14" t="s">
        <v>89</v>
      </c>
      <c r="K6" s="14" t="s">
        <v>89</v>
      </c>
    </row>
    <row r="7" spans="1:11" ht="24.75">
      <c r="A7" s="14" t="s">
        <v>115</v>
      </c>
      <c r="C7" s="14" t="s">
        <v>70</v>
      </c>
      <c r="E7" s="14" t="s">
        <v>116</v>
      </c>
      <c r="G7" s="14" t="s">
        <v>117</v>
      </c>
      <c r="I7" s="14" t="s">
        <v>116</v>
      </c>
      <c r="K7" s="14" t="s">
        <v>117</v>
      </c>
    </row>
    <row r="8" spans="1:11">
      <c r="A8" s="1" t="s">
        <v>76</v>
      </c>
      <c r="C8" s="6" t="s">
        <v>77</v>
      </c>
      <c r="D8" s="6"/>
      <c r="E8" s="5">
        <v>157784</v>
      </c>
      <c r="F8" s="6"/>
      <c r="G8" s="9">
        <f>E8/$E$11</f>
        <v>0.18463057853270504</v>
      </c>
      <c r="H8" s="6"/>
      <c r="I8" s="5">
        <v>315568</v>
      </c>
      <c r="J8" s="6"/>
      <c r="K8" s="9">
        <f>I8/$I$11</f>
        <v>0.1779178010828377</v>
      </c>
    </row>
    <row r="9" spans="1:11">
      <c r="A9" s="1" t="s">
        <v>80</v>
      </c>
      <c r="C9" s="6" t="s">
        <v>81</v>
      </c>
      <c r="D9" s="6"/>
      <c r="E9" s="5">
        <v>43977</v>
      </c>
      <c r="F9" s="6"/>
      <c r="G9" s="9">
        <f t="shared" ref="G9:G10" si="0">E9/$E$11</f>
        <v>5.1459583684865196E-2</v>
      </c>
      <c r="H9" s="6"/>
      <c r="I9" s="5">
        <v>85116</v>
      </c>
      <c r="J9" s="6"/>
      <c r="K9" s="9">
        <f t="shared" ref="K9:K10" si="1">I9/$I$11</f>
        <v>4.7988552568596354E-2</v>
      </c>
    </row>
    <row r="10" spans="1:11">
      <c r="A10" s="1" t="s">
        <v>83</v>
      </c>
      <c r="C10" s="6" t="s">
        <v>84</v>
      </c>
      <c r="D10" s="6"/>
      <c r="E10" s="5">
        <v>652832</v>
      </c>
      <c r="F10" s="6"/>
      <c r="G10" s="9">
        <f t="shared" si="0"/>
        <v>0.76390983778242971</v>
      </c>
      <c r="H10" s="6"/>
      <c r="I10" s="5">
        <v>1372989</v>
      </c>
      <c r="J10" s="6"/>
      <c r="K10" s="9">
        <f t="shared" si="1"/>
        <v>0.77409364634856592</v>
      </c>
    </row>
    <row r="11" spans="1:11" ht="24.75" thickBot="1">
      <c r="C11" s="6"/>
      <c r="D11" s="6"/>
      <c r="E11" s="11">
        <f>SUM(E8:E10)</f>
        <v>854593</v>
      </c>
      <c r="F11" s="6"/>
      <c r="G11" s="12">
        <f>SUM(G8:G10)</f>
        <v>1</v>
      </c>
      <c r="H11" s="6"/>
      <c r="I11" s="11">
        <f>SUM(I8:I10)</f>
        <v>1773673</v>
      </c>
      <c r="J11" s="6"/>
      <c r="K11" s="12">
        <f>SUM(K8:K10)</f>
        <v>1</v>
      </c>
    </row>
    <row r="12" spans="1:11" ht="24.75" thickTop="1"/>
  </sheetData>
  <mergeCells count="12">
    <mergeCell ref="A4:K4"/>
    <mergeCell ref="A3:K3"/>
    <mergeCell ref="A2:K2"/>
    <mergeCell ref="A7"/>
    <mergeCell ref="C7"/>
    <mergeCell ref="A6:C6"/>
    <mergeCell ref="E7"/>
    <mergeCell ref="G7"/>
    <mergeCell ref="E6:G6"/>
    <mergeCell ref="I7"/>
    <mergeCell ref="K7"/>
    <mergeCell ref="I6:K6"/>
  </mergeCells>
  <pageMargins left="0.7" right="0.7" top="0.75" bottom="0.75" header="0.3" footer="0.3"/>
  <ignoredErrors>
    <ignoredError sqref="C8:C10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topLeftCell="A4" workbookViewId="0">
      <selection activeCell="C10" sqref="C10"/>
    </sheetView>
  </sheetViews>
  <sheetFormatPr defaultRowHeight="24"/>
  <cols>
    <col min="1" max="1" width="31" style="1" bestFit="1" customWidth="1"/>
    <col min="2" max="2" width="1" style="1" customWidth="1"/>
    <col min="3" max="3" width="8.5703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3" t="s">
        <v>0</v>
      </c>
      <c r="B2" s="13"/>
      <c r="C2" s="13"/>
      <c r="D2" s="13"/>
      <c r="E2" s="13"/>
    </row>
    <row r="3" spans="1:5" ht="24.75">
      <c r="A3" s="13" t="s">
        <v>86</v>
      </c>
      <c r="B3" s="13"/>
      <c r="C3" s="13"/>
      <c r="D3" s="13"/>
      <c r="E3" s="13"/>
    </row>
    <row r="4" spans="1:5" ht="24.75">
      <c r="A4" s="13" t="s">
        <v>2</v>
      </c>
      <c r="B4" s="13"/>
      <c r="C4" s="13"/>
      <c r="D4" s="13"/>
      <c r="E4" s="13"/>
    </row>
    <row r="5" spans="1:5" ht="24.75">
      <c r="C5" s="13" t="s">
        <v>88</v>
      </c>
      <c r="E5" s="2" t="s">
        <v>125</v>
      </c>
    </row>
    <row r="6" spans="1:5" ht="24.75">
      <c r="A6" s="13" t="s">
        <v>118</v>
      </c>
      <c r="C6" s="14"/>
      <c r="E6" s="4" t="s">
        <v>126</v>
      </c>
    </row>
    <row r="7" spans="1:5" ht="24.75">
      <c r="A7" s="14" t="s">
        <v>118</v>
      </c>
      <c r="C7" s="14" t="s">
        <v>73</v>
      </c>
      <c r="E7" s="14" t="s">
        <v>73</v>
      </c>
    </row>
    <row r="8" spans="1:5">
      <c r="A8" s="1" t="s">
        <v>119</v>
      </c>
      <c r="C8" s="5">
        <v>0</v>
      </c>
      <c r="D8" s="6"/>
      <c r="E8" s="5">
        <v>30465970</v>
      </c>
    </row>
    <row r="9" spans="1:5" ht="25.5" thickBot="1">
      <c r="A9" s="2" t="s">
        <v>95</v>
      </c>
      <c r="C9" s="11">
        <f>SUM(C8)</f>
        <v>0</v>
      </c>
      <c r="D9" s="6"/>
      <c r="E9" s="11">
        <v>30465970</v>
      </c>
    </row>
    <row r="10" spans="1:5" ht="24.75" thickTop="1">
      <c r="C10" s="6"/>
      <c r="D10" s="6"/>
      <c r="E10" s="6"/>
    </row>
  </sheetData>
  <mergeCells count="7">
    <mergeCell ref="E7"/>
    <mergeCell ref="A4:E4"/>
    <mergeCell ref="A3:E3"/>
    <mergeCell ref="A2:E2"/>
    <mergeCell ref="C5:C6"/>
    <mergeCell ref="A6:A7"/>
    <mergeCell ref="C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3"/>
  <sheetViews>
    <sheetView rightToLeft="1" workbookViewId="0">
      <selection activeCell="G7" sqref="G7"/>
    </sheetView>
  </sheetViews>
  <sheetFormatPr defaultRowHeight="24"/>
  <cols>
    <col min="1" max="1" width="25" style="1" bestFit="1" customWidth="1"/>
    <col min="2" max="2" width="1" style="1" customWidth="1"/>
    <col min="3" max="3" width="15.5703125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3" t="s">
        <v>0</v>
      </c>
      <c r="B2" s="13"/>
      <c r="C2" s="13"/>
      <c r="D2" s="13"/>
      <c r="E2" s="13"/>
      <c r="F2" s="13"/>
      <c r="G2" s="13"/>
    </row>
    <row r="3" spans="1:7" ht="24.75">
      <c r="A3" s="13" t="s">
        <v>86</v>
      </c>
      <c r="B3" s="13"/>
      <c r="C3" s="13"/>
      <c r="D3" s="13"/>
      <c r="E3" s="13"/>
      <c r="F3" s="13"/>
      <c r="G3" s="13"/>
    </row>
    <row r="4" spans="1:7" ht="24.75">
      <c r="A4" s="13" t="s">
        <v>2</v>
      </c>
      <c r="B4" s="13"/>
      <c r="C4" s="13"/>
      <c r="D4" s="13"/>
      <c r="E4" s="13"/>
      <c r="F4" s="13"/>
      <c r="G4" s="13"/>
    </row>
    <row r="6" spans="1:7" ht="24.75">
      <c r="A6" s="14" t="s">
        <v>90</v>
      </c>
      <c r="C6" s="14" t="s">
        <v>73</v>
      </c>
      <c r="E6" s="14" t="s">
        <v>111</v>
      </c>
      <c r="G6" s="14" t="s">
        <v>13</v>
      </c>
    </row>
    <row r="7" spans="1:7">
      <c r="A7" s="1" t="s">
        <v>120</v>
      </c>
      <c r="C7" s="7">
        <v>-1344490346</v>
      </c>
      <c r="D7" s="7"/>
      <c r="E7" s="9">
        <f>C7/$C$10</f>
        <v>0.9757316657894356</v>
      </c>
      <c r="F7" s="6"/>
      <c r="G7" s="9">
        <v>-2.2975502293941255E-2</v>
      </c>
    </row>
    <row r="8" spans="1:7">
      <c r="A8" s="1" t="s">
        <v>121</v>
      </c>
      <c r="C8" s="7">
        <v>-34294669</v>
      </c>
      <c r="D8" s="7"/>
      <c r="E8" s="9">
        <f t="shared" ref="E8:E9" si="0">C8/$C$10</f>
        <v>2.488853461136516E-2</v>
      </c>
      <c r="F8" s="6"/>
      <c r="G8" s="9">
        <v>-5.8604901747614038E-4</v>
      </c>
    </row>
    <row r="9" spans="1:7">
      <c r="A9" s="1" t="s">
        <v>122</v>
      </c>
      <c r="C9" s="7">
        <v>854593</v>
      </c>
      <c r="D9" s="7"/>
      <c r="E9" s="9">
        <f t="shared" si="0"/>
        <v>-6.2020040080078872E-4</v>
      </c>
      <c r="F9" s="6"/>
      <c r="G9" s="9">
        <v>1.4603826267924826E-5</v>
      </c>
    </row>
    <row r="10" spans="1:7" ht="24.75" thickBot="1">
      <c r="C10" s="8">
        <f>SUM(C7:C9)</f>
        <v>-1377930422</v>
      </c>
      <c r="D10" s="6"/>
      <c r="E10" s="12">
        <f>SUM(E7:E9)</f>
        <v>0.99999999999999989</v>
      </c>
      <c r="F10" s="6"/>
      <c r="G10" s="12">
        <f>SUM(G7:G9)</f>
        <v>-2.3546947485149471E-2</v>
      </c>
    </row>
    <row r="11" spans="1:7" ht="24.75" thickTop="1">
      <c r="C11" s="6"/>
      <c r="D11" s="6"/>
      <c r="E11" s="6"/>
      <c r="F11" s="6"/>
      <c r="G11" s="6"/>
    </row>
    <row r="12" spans="1:7">
      <c r="C12" s="6"/>
      <c r="D12" s="6"/>
      <c r="E12" s="6"/>
      <c r="F12" s="6"/>
      <c r="G12" s="6"/>
    </row>
    <row r="13" spans="1:7">
      <c r="C13" s="6"/>
      <c r="D13" s="6"/>
      <c r="E13" s="6"/>
      <c r="F13" s="6"/>
      <c r="G13" s="6"/>
    </row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32"/>
  <sheetViews>
    <sheetView rightToLeft="1" tabSelected="1" workbookViewId="0">
      <selection activeCell="M7" sqref="A6:O8"/>
    </sheetView>
  </sheetViews>
  <sheetFormatPr defaultRowHeight="24"/>
  <cols>
    <col min="1" max="1" width="30.5703125" style="1" bestFit="1" customWidth="1"/>
    <col min="2" max="2" width="1" style="1" customWidth="1"/>
    <col min="3" max="3" width="15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5.7109375" style="1" bestFit="1" customWidth="1"/>
    <col min="14" max="14" width="1" style="1" customWidth="1"/>
    <col min="15" max="15" width="19.140625" style="1" bestFit="1" customWidth="1"/>
    <col min="16" max="16" width="1.140625" style="1" customWidth="1"/>
    <col min="17" max="17" width="13.28515625" style="1" bestFit="1" customWidth="1"/>
    <col min="18" max="18" width="1" style="1" customWidth="1"/>
    <col min="19" max="19" width="13.28515625" style="1" bestFit="1" customWidth="1"/>
    <col min="20" max="20" width="1" style="1" customWidth="1"/>
    <col min="21" max="21" width="19.140625" style="1" bestFit="1" customWidth="1"/>
    <col min="22" max="22" width="1" style="1" customWidth="1"/>
    <col min="23" max="23" width="22.425781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6" spans="1:25" ht="24.75">
      <c r="A6" s="13" t="s">
        <v>3</v>
      </c>
      <c r="C6" s="14" t="s">
        <v>4</v>
      </c>
      <c r="D6" s="14" t="s">
        <v>4</v>
      </c>
      <c r="E6" s="14" t="s">
        <v>4</v>
      </c>
      <c r="F6" s="14" t="s">
        <v>4</v>
      </c>
      <c r="G6" s="14" t="s">
        <v>4</v>
      </c>
      <c r="I6" s="14" t="s">
        <v>5</v>
      </c>
      <c r="J6" s="14" t="s">
        <v>5</v>
      </c>
      <c r="K6" s="14" t="s">
        <v>5</v>
      </c>
      <c r="L6" s="14" t="s">
        <v>5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  <c r="T6" s="14" t="s">
        <v>6</v>
      </c>
      <c r="U6" s="14" t="s">
        <v>6</v>
      </c>
      <c r="V6" s="14" t="s">
        <v>6</v>
      </c>
      <c r="W6" s="14" t="s">
        <v>6</v>
      </c>
      <c r="X6" s="14" t="s">
        <v>6</v>
      </c>
      <c r="Y6" s="14" t="s">
        <v>6</v>
      </c>
    </row>
    <row r="7" spans="1:25" ht="24.75">
      <c r="A7" s="13" t="s">
        <v>3</v>
      </c>
      <c r="C7" s="13" t="s">
        <v>7</v>
      </c>
      <c r="E7" s="13" t="s">
        <v>8</v>
      </c>
      <c r="G7" s="13" t="s">
        <v>9</v>
      </c>
      <c r="I7" s="14" t="s">
        <v>10</v>
      </c>
      <c r="J7" s="14" t="s">
        <v>10</v>
      </c>
      <c r="K7" s="14" t="s">
        <v>10</v>
      </c>
      <c r="M7" s="14" t="s">
        <v>11</v>
      </c>
      <c r="N7" s="14" t="s">
        <v>11</v>
      </c>
      <c r="O7" s="14" t="s">
        <v>11</v>
      </c>
      <c r="Q7" s="13" t="s">
        <v>7</v>
      </c>
      <c r="S7" s="13" t="s">
        <v>12</v>
      </c>
      <c r="U7" s="13" t="s">
        <v>8</v>
      </c>
      <c r="W7" s="13" t="s">
        <v>9</v>
      </c>
      <c r="Y7" s="13" t="s">
        <v>13</v>
      </c>
    </row>
    <row r="8" spans="1:25" ht="24.75">
      <c r="A8" s="14" t="s">
        <v>3</v>
      </c>
      <c r="C8" s="14" t="s">
        <v>7</v>
      </c>
      <c r="E8" s="14" t="s">
        <v>8</v>
      </c>
      <c r="G8" s="14" t="s">
        <v>9</v>
      </c>
      <c r="I8" s="14" t="s">
        <v>7</v>
      </c>
      <c r="K8" s="14" t="s">
        <v>8</v>
      </c>
      <c r="M8" s="14" t="s">
        <v>7</v>
      </c>
      <c r="O8" s="14" t="s">
        <v>14</v>
      </c>
      <c r="Q8" s="14" t="s">
        <v>7</v>
      </c>
      <c r="S8" s="14" t="s">
        <v>12</v>
      </c>
      <c r="U8" s="14" t="s">
        <v>8</v>
      </c>
      <c r="W8" s="14" t="s">
        <v>9</v>
      </c>
      <c r="Y8" s="14" t="s">
        <v>13</v>
      </c>
    </row>
    <row r="9" spans="1:25">
      <c r="A9" s="1" t="s">
        <v>15</v>
      </c>
      <c r="C9" s="7">
        <v>1</v>
      </c>
      <c r="D9" s="7"/>
      <c r="E9" s="7">
        <v>4862</v>
      </c>
      <c r="F9" s="7"/>
      <c r="G9" s="7">
        <v>9214.8435000000009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1</v>
      </c>
      <c r="R9" s="7"/>
      <c r="S9" s="7">
        <v>9590</v>
      </c>
      <c r="T9" s="7"/>
      <c r="U9" s="7">
        <v>4862</v>
      </c>
      <c r="V9" s="7"/>
      <c r="W9" s="7">
        <v>9532.9395000000004</v>
      </c>
      <c r="X9" s="7"/>
      <c r="Y9" s="9">
        <v>1.6290490593842702E-7</v>
      </c>
    </row>
    <row r="10" spans="1:25">
      <c r="A10" s="1" t="s">
        <v>16</v>
      </c>
      <c r="C10" s="7">
        <v>41000</v>
      </c>
      <c r="D10" s="7"/>
      <c r="E10" s="7">
        <v>1172926603</v>
      </c>
      <c r="F10" s="7"/>
      <c r="G10" s="7">
        <v>1707678495</v>
      </c>
      <c r="H10" s="7"/>
      <c r="I10" s="7">
        <v>0</v>
      </c>
      <c r="J10" s="7"/>
      <c r="K10" s="7">
        <v>0</v>
      </c>
      <c r="L10" s="7"/>
      <c r="M10" s="7">
        <v>0</v>
      </c>
      <c r="N10" s="7"/>
      <c r="O10" s="7">
        <v>0</v>
      </c>
      <c r="P10" s="7"/>
      <c r="Q10" s="7">
        <v>41000</v>
      </c>
      <c r="R10" s="7"/>
      <c r="S10" s="7">
        <v>43950</v>
      </c>
      <c r="T10" s="7"/>
      <c r="U10" s="7">
        <v>1172926603</v>
      </c>
      <c r="V10" s="7"/>
      <c r="W10" s="7">
        <v>1791228397.5</v>
      </c>
      <c r="X10" s="7"/>
      <c r="Y10" s="9">
        <v>3.0609644969316847E-2</v>
      </c>
    </row>
    <row r="11" spans="1:25">
      <c r="A11" s="1" t="s">
        <v>17</v>
      </c>
      <c r="C11" s="7">
        <v>14941</v>
      </c>
      <c r="D11" s="7"/>
      <c r="E11" s="7">
        <v>592490654</v>
      </c>
      <c r="F11" s="7"/>
      <c r="G11" s="7">
        <v>1038904468.4475</v>
      </c>
      <c r="H11" s="7"/>
      <c r="I11" s="7">
        <v>0</v>
      </c>
      <c r="J11" s="7"/>
      <c r="K11" s="7">
        <v>0</v>
      </c>
      <c r="L11" s="7"/>
      <c r="M11" s="7">
        <v>-14941</v>
      </c>
      <c r="N11" s="7"/>
      <c r="O11" s="7">
        <v>1278023297</v>
      </c>
      <c r="P11" s="7"/>
      <c r="Q11" s="7">
        <v>0</v>
      </c>
      <c r="R11" s="7"/>
      <c r="S11" s="7">
        <v>0</v>
      </c>
      <c r="T11" s="7"/>
      <c r="U11" s="7">
        <v>0</v>
      </c>
      <c r="V11" s="7"/>
      <c r="W11" s="7">
        <v>0</v>
      </c>
      <c r="X11" s="7"/>
      <c r="Y11" s="9">
        <v>0</v>
      </c>
    </row>
    <row r="12" spans="1:25">
      <c r="A12" s="1" t="s">
        <v>18</v>
      </c>
      <c r="C12" s="7">
        <v>72000</v>
      </c>
      <c r="D12" s="7"/>
      <c r="E12" s="7">
        <v>656596242</v>
      </c>
      <c r="F12" s="7"/>
      <c r="G12" s="7">
        <v>1291151664</v>
      </c>
      <c r="H12" s="7"/>
      <c r="I12" s="7">
        <v>38323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110323</v>
      </c>
      <c r="R12" s="7"/>
      <c r="S12" s="7">
        <v>9330</v>
      </c>
      <c r="T12" s="7"/>
      <c r="U12" s="7">
        <v>494760958</v>
      </c>
      <c r="V12" s="7"/>
      <c r="W12" s="7">
        <v>1023189174.1395</v>
      </c>
      <c r="X12" s="7"/>
      <c r="Y12" s="9">
        <v>1.7484904437966072E-2</v>
      </c>
    </row>
    <row r="13" spans="1:25">
      <c r="A13" s="1" t="s">
        <v>19</v>
      </c>
      <c r="C13" s="7">
        <v>70000</v>
      </c>
      <c r="D13" s="7"/>
      <c r="E13" s="7">
        <v>1007180576</v>
      </c>
      <c r="F13" s="7"/>
      <c r="G13" s="7">
        <v>1895454540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70000</v>
      </c>
      <c r="R13" s="7"/>
      <c r="S13" s="7">
        <v>24050</v>
      </c>
      <c r="T13" s="7"/>
      <c r="U13" s="7">
        <v>1007180576</v>
      </c>
      <c r="V13" s="7"/>
      <c r="W13" s="7">
        <v>1673483175</v>
      </c>
      <c r="X13" s="7"/>
      <c r="Y13" s="9">
        <v>2.8597540057074232E-2</v>
      </c>
    </row>
    <row r="14" spans="1:25">
      <c r="A14" s="1" t="s">
        <v>20</v>
      </c>
      <c r="C14" s="7">
        <v>39000</v>
      </c>
      <c r="D14" s="7"/>
      <c r="E14" s="7">
        <v>672721161</v>
      </c>
      <c r="F14" s="7"/>
      <c r="G14" s="7">
        <v>1441004701.5</v>
      </c>
      <c r="H14" s="7"/>
      <c r="I14" s="7">
        <v>6930</v>
      </c>
      <c r="J14" s="7"/>
      <c r="K14" s="7">
        <v>238717265</v>
      </c>
      <c r="L14" s="7"/>
      <c r="M14" s="7">
        <v>0</v>
      </c>
      <c r="N14" s="7"/>
      <c r="O14" s="7">
        <v>0</v>
      </c>
      <c r="P14" s="7"/>
      <c r="Q14" s="7">
        <v>45930</v>
      </c>
      <c r="R14" s="7"/>
      <c r="S14" s="7">
        <v>35470</v>
      </c>
      <c r="T14" s="7"/>
      <c r="U14" s="7">
        <v>911438426</v>
      </c>
      <c r="V14" s="7"/>
      <c r="W14" s="7">
        <v>1619443734.2550001</v>
      </c>
      <c r="X14" s="7"/>
      <c r="Y14" s="9">
        <v>2.7674079878655035E-2</v>
      </c>
    </row>
    <row r="15" spans="1:25">
      <c r="A15" s="1" t="s">
        <v>21</v>
      </c>
      <c r="C15" s="7">
        <v>81317</v>
      </c>
      <c r="D15" s="7"/>
      <c r="E15" s="7">
        <v>3662587611</v>
      </c>
      <c r="F15" s="7"/>
      <c r="G15" s="7">
        <v>5427946952.5275002</v>
      </c>
      <c r="H15" s="7"/>
      <c r="I15" s="7">
        <v>0</v>
      </c>
      <c r="J15" s="7"/>
      <c r="K15" s="7">
        <v>0</v>
      </c>
      <c r="L15" s="7"/>
      <c r="M15" s="7">
        <v>-64023</v>
      </c>
      <c r="N15" s="7"/>
      <c r="O15" s="7">
        <v>3997986626</v>
      </c>
      <c r="P15" s="7"/>
      <c r="Q15" s="7">
        <v>17294</v>
      </c>
      <c r="R15" s="7"/>
      <c r="S15" s="7">
        <v>63200</v>
      </c>
      <c r="T15" s="7"/>
      <c r="U15" s="7">
        <v>778936632</v>
      </c>
      <c r="V15" s="7"/>
      <c r="W15" s="7">
        <v>1086477564.24</v>
      </c>
      <c r="X15" s="7"/>
      <c r="Y15" s="9">
        <v>1.8566416518926664E-2</v>
      </c>
    </row>
    <row r="16" spans="1:25">
      <c r="A16" s="1" t="s">
        <v>22</v>
      </c>
      <c r="C16" s="7">
        <v>51000</v>
      </c>
      <c r="D16" s="7"/>
      <c r="E16" s="7">
        <v>918851901</v>
      </c>
      <c r="F16" s="7"/>
      <c r="G16" s="7">
        <v>1458539743.5</v>
      </c>
      <c r="H16" s="7"/>
      <c r="I16" s="7">
        <v>0</v>
      </c>
      <c r="J16" s="7"/>
      <c r="K16" s="7">
        <v>0</v>
      </c>
      <c r="L16" s="7"/>
      <c r="M16" s="7">
        <v>0</v>
      </c>
      <c r="N16" s="7"/>
      <c r="O16" s="7">
        <v>0</v>
      </c>
      <c r="P16" s="7"/>
      <c r="Q16" s="7">
        <v>51000</v>
      </c>
      <c r="R16" s="7"/>
      <c r="S16" s="7">
        <v>25130</v>
      </c>
      <c r="T16" s="7"/>
      <c r="U16" s="7">
        <v>918851901</v>
      </c>
      <c r="V16" s="7"/>
      <c r="W16" s="7">
        <v>1274004301.5</v>
      </c>
      <c r="X16" s="7"/>
      <c r="Y16" s="9">
        <v>2.1770992137420876E-2</v>
      </c>
    </row>
    <row r="17" spans="1:25">
      <c r="A17" s="1" t="s">
        <v>23</v>
      </c>
      <c r="C17" s="7">
        <v>31273</v>
      </c>
      <c r="D17" s="7"/>
      <c r="E17" s="7">
        <v>520229198</v>
      </c>
      <c r="F17" s="7"/>
      <c r="G17" s="7">
        <v>704118865.97249997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31273</v>
      </c>
      <c r="R17" s="7"/>
      <c r="S17" s="7">
        <v>21450</v>
      </c>
      <c r="T17" s="7"/>
      <c r="U17" s="7">
        <v>520229198</v>
      </c>
      <c r="V17" s="7"/>
      <c r="W17" s="7">
        <v>666814555.1925</v>
      </c>
      <c r="X17" s="7"/>
      <c r="Y17" s="9">
        <v>1.1394949311490779E-2</v>
      </c>
    </row>
    <row r="18" spans="1:25">
      <c r="A18" s="1" t="s">
        <v>24</v>
      </c>
      <c r="C18" s="7">
        <v>76848</v>
      </c>
      <c r="D18" s="7"/>
      <c r="E18" s="7">
        <v>1393057877</v>
      </c>
      <c r="F18" s="7"/>
      <c r="G18" s="7">
        <v>2364293848.6799998</v>
      </c>
      <c r="H18" s="7"/>
      <c r="I18" s="7">
        <v>0</v>
      </c>
      <c r="J18" s="7"/>
      <c r="K18" s="7">
        <v>0</v>
      </c>
      <c r="L18" s="7"/>
      <c r="M18" s="7">
        <v>-35276</v>
      </c>
      <c r="N18" s="7"/>
      <c r="O18" s="7">
        <v>1002890694</v>
      </c>
      <c r="P18" s="7"/>
      <c r="Q18" s="7">
        <v>41572</v>
      </c>
      <c r="R18" s="7"/>
      <c r="S18" s="7">
        <v>33700</v>
      </c>
      <c r="T18" s="7"/>
      <c r="U18" s="7">
        <v>753594134</v>
      </c>
      <c r="V18" s="7"/>
      <c r="W18" s="7">
        <v>1392640590.4200001</v>
      </c>
      <c r="X18" s="7"/>
      <c r="Y18" s="9">
        <v>2.3798324156825455E-2</v>
      </c>
    </row>
    <row r="19" spans="1:25">
      <c r="A19" s="1" t="s">
        <v>25</v>
      </c>
      <c r="C19" s="7">
        <v>86533</v>
      </c>
      <c r="D19" s="7"/>
      <c r="E19" s="7">
        <v>3291974083</v>
      </c>
      <c r="F19" s="7"/>
      <c r="G19" s="7">
        <v>3778776391.5945001</v>
      </c>
      <c r="H19" s="7"/>
      <c r="I19" s="7">
        <v>0</v>
      </c>
      <c r="J19" s="7"/>
      <c r="K19" s="7">
        <v>0</v>
      </c>
      <c r="L19" s="7"/>
      <c r="M19" s="7">
        <v>0</v>
      </c>
      <c r="N19" s="7"/>
      <c r="O19" s="7">
        <v>0</v>
      </c>
      <c r="P19" s="7"/>
      <c r="Q19" s="7">
        <v>86533</v>
      </c>
      <c r="R19" s="7"/>
      <c r="S19" s="7">
        <v>39500</v>
      </c>
      <c r="T19" s="7"/>
      <c r="U19" s="7">
        <v>3291974083</v>
      </c>
      <c r="V19" s="7"/>
      <c r="W19" s="7">
        <v>3397716081.6750002</v>
      </c>
      <c r="X19" s="7"/>
      <c r="Y19" s="9">
        <v>5.8062323661106495E-2</v>
      </c>
    </row>
    <row r="20" spans="1:25">
      <c r="A20" s="1" t="s">
        <v>26</v>
      </c>
      <c r="C20" s="7">
        <v>32345</v>
      </c>
      <c r="D20" s="7"/>
      <c r="E20" s="7">
        <v>1343563169</v>
      </c>
      <c r="F20" s="7"/>
      <c r="G20" s="7">
        <v>1406673942.1875</v>
      </c>
      <c r="H20" s="7"/>
      <c r="I20" s="7">
        <v>0</v>
      </c>
      <c r="J20" s="7"/>
      <c r="K20" s="7">
        <v>0</v>
      </c>
      <c r="L20" s="7"/>
      <c r="M20" s="7">
        <v>0</v>
      </c>
      <c r="N20" s="7"/>
      <c r="O20" s="7">
        <v>0</v>
      </c>
      <c r="P20" s="7"/>
      <c r="Q20" s="7">
        <v>32345</v>
      </c>
      <c r="R20" s="7"/>
      <c r="S20" s="7">
        <v>38930</v>
      </c>
      <c r="T20" s="7"/>
      <c r="U20" s="7">
        <v>1343563169</v>
      </c>
      <c r="V20" s="7"/>
      <c r="W20" s="7">
        <v>1251698664.4425001</v>
      </c>
      <c r="X20" s="7"/>
      <c r="Y20" s="9">
        <v>2.1389819288610841E-2</v>
      </c>
    </row>
    <row r="21" spans="1:25">
      <c r="A21" s="1" t="s">
        <v>27</v>
      </c>
      <c r="C21" s="7">
        <v>25179</v>
      </c>
      <c r="D21" s="7"/>
      <c r="E21" s="7">
        <v>1311475164</v>
      </c>
      <c r="F21" s="7"/>
      <c r="G21" s="7">
        <v>2157515742.6900001</v>
      </c>
      <c r="H21" s="7"/>
      <c r="I21" s="7">
        <v>12400</v>
      </c>
      <c r="J21" s="7"/>
      <c r="K21" s="7">
        <v>1013977175</v>
      </c>
      <c r="L21" s="7"/>
      <c r="M21" s="7">
        <v>0</v>
      </c>
      <c r="N21" s="7"/>
      <c r="O21" s="7">
        <v>0</v>
      </c>
      <c r="P21" s="7"/>
      <c r="Q21" s="7">
        <v>37579</v>
      </c>
      <c r="R21" s="7"/>
      <c r="S21" s="7">
        <v>91450</v>
      </c>
      <c r="T21" s="7"/>
      <c r="U21" s="7">
        <v>2325452339</v>
      </c>
      <c r="V21" s="7"/>
      <c r="W21" s="7">
        <v>3416151782.6774998</v>
      </c>
      <c r="X21" s="7"/>
      <c r="Y21" s="9">
        <v>5.8377364592366067E-2</v>
      </c>
    </row>
    <row r="22" spans="1:25">
      <c r="A22" s="1" t="s">
        <v>28</v>
      </c>
      <c r="C22" s="7">
        <v>1022546</v>
      </c>
      <c r="D22" s="7"/>
      <c r="E22" s="7">
        <v>3807813767</v>
      </c>
      <c r="F22" s="7"/>
      <c r="G22" s="7">
        <v>9016016621.0310001</v>
      </c>
      <c r="H22" s="7"/>
      <c r="I22" s="7">
        <v>0</v>
      </c>
      <c r="J22" s="7"/>
      <c r="K22" s="7">
        <v>0</v>
      </c>
      <c r="L22" s="7"/>
      <c r="M22" s="7">
        <v>-1022000</v>
      </c>
      <c r="N22" s="7"/>
      <c r="O22" s="7">
        <v>8604049576</v>
      </c>
      <c r="P22" s="7"/>
      <c r="Q22" s="7">
        <v>546</v>
      </c>
      <c r="R22" s="7"/>
      <c r="S22" s="7">
        <v>8840</v>
      </c>
      <c r="T22" s="7"/>
      <c r="U22" s="7">
        <v>2033223</v>
      </c>
      <c r="V22" s="7"/>
      <c r="W22" s="7">
        <v>4797921.4919999996</v>
      </c>
      <c r="X22" s="7"/>
      <c r="Y22" s="9">
        <v>8.1989920250119845E-5</v>
      </c>
    </row>
    <row r="23" spans="1:25">
      <c r="A23" s="1" t="s">
        <v>29</v>
      </c>
      <c r="C23" s="7">
        <v>213000</v>
      </c>
      <c r="D23" s="7"/>
      <c r="E23" s="7">
        <v>747235751</v>
      </c>
      <c r="F23" s="7"/>
      <c r="G23" s="7">
        <v>1372027572</v>
      </c>
      <c r="H23" s="7"/>
      <c r="I23" s="7">
        <v>246203</v>
      </c>
      <c r="J23" s="7"/>
      <c r="K23" s="7">
        <v>1503470352</v>
      </c>
      <c r="L23" s="7"/>
      <c r="M23" s="7">
        <v>0</v>
      </c>
      <c r="N23" s="7"/>
      <c r="O23" s="7">
        <v>0</v>
      </c>
      <c r="P23" s="7"/>
      <c r="Q23" s="7">
        <v>459203</v>
      </c>
      <c r="R23" s="7"/>
      <c r="S23" s="7">
        <v>6270</v>
      </c>
      <c r="T23" s="7"/>
      <c r="U23" s="7">
        <v>2250706103</v>
      </c>
      <c r="V23" s="7"/>
      <c r="W23" s="7">
        <v>2862071553.2804999</v>
      </c>
      <c r="X23" s="7"/>
      <c r="Y23" s="9">
        <v>4.8908890817591734E-2</v>
      </c>
    </row>
    <row r="24" spans="1:25">
      <c r="A24" s="1" t="s">
        <v>30</v>
      </c>
      <c r="C24" s="7">
        <v>0</v>
      </c>
      <c r="D24" s="7"/>
      <c r="E24" s="7">
        <v>0</v>
      </c>
      <c r="F24" s="7"/>
      <c r="G24" s="7">
        <v>0</v>
      </c>
      <c r="H24" s="7"/>
      <c r="I24" s="7">
        <v>207000</v>
      </c>
      <c r="J24" s="7"/>
      <c r="K24" s="7">
        <v>3000722184</v>
      </c>
      <c r="L24" s="7"/>
      <c r="M24" s="7">
        <v>0</v>
      </c>
      <c r="N24" s="7"/>
      <c r="O24" s="7">
        <v>0</v>
      </c>
      <c r="P24" s="7"/>
      <c r="Q24" s="7">
        <v>207000</v>
      </c>
      <c r="R24" s="7"/>
      <c r="S24" s="7">
        <v>13160</v>
      </c>
      <c r="T24" s="7"/>
      <c r="U24" s="7">
        <v>3000722184</v>
      </c>
      <c r="V24" s="7"/>
      <c r="W24" s="7">
        <v>2707911486</v>
      </c>
      <c r="X24" s="7"/>
      <c r="Y24" s="9">
        <v>4.6274505981750549E-2</v>
      </c>
    </row>
    <row r="25" spans="1:25">
      <c r="A25" s="1" t="s">
        <v>31</v>
      </c>
      <c r="C25" s="7">
        <v>0</v>
      </c>
      <c r="D25" s="7"/>
      <c r="E25" s="7">
        <v>0</v>
      </c>
      <c r="F25" s="7"/>
      <c r="G25" s="7">
        <v>0</v>
      </c>
      <c r="H25" s="7"/>
      <c r="I25" s="7">
        <v>56570</v>
      </c>
      <c r="J25" s="7"/>
      <c r="K25" s="7">
        <v>1006161621</v>
      </c>
      <c r="L25" s="7"/>
      <c r="M25" s="7">
        <v>0</v>
      </c>
      <c r="N25" s="7"/>
      <c r="O25" s="7">
        <v>0</v>
      </c>
      <c r="P25" s="7"/>
      <c r="Q25" s="7">
        <v>56570</v>
      </c>
      <c r="R25" s="7"/>
      <c r="S25" s="7">
        <v>19020</v>
      </c>
      <c r="T25" s="7"/>
      <c r="U25" s="7">
        <v>1006161621</v>
      </c>
      <c r="V25" s="7"/>
      <c r="W25" s="7">
        <v>1069559429.67</v>
      </c>
      <c r="X25" s="7"/>
      <c r="Y25" s="9">
        <v>1.8277308723709931E-2</v>
      </c>
    </row>
    <row r="26" spans="1:25">
      <c r="A26" s="1" t="s">
        <v>32</v>
      </c>
      <c r="C26" s="7">
        <v>0</v>
      </c>
      <c r="D26" s="7"/>
      <c r="E26" s="7">
        <v>0</v>
      </c>
      <c r="F26" s="7"/>
      <c r="G26" s="7">
        <v>0</v>
      </c>
      <c r="H26" s="7"/>
      <c r="I26" s="7">
        <v>6234</v>
      </c>
      <c r="J26" s="7"/>
      <c r="K26" s="7">
        <v>1276410441</v>
      </c>
      <c r="L26" s="7"/>
      <c r="M26" s="7">
        <v>0</v>
      </c>
      <c r="N26" s="7"/>
      <c r="O26" s="7">
        <v>0</v>
      </c>
      <c r="P26" s="7"/>
      <c r="Q26" s="7">
        <v>6234</v>
      </c>
      <c r="R26" s="7"/>
      <c r="S26" s="7">
        <v>176370</v>
      </c>
      <c r="T26" s="7"/>
      <c r="U26" s="7">
        <v>1276410441</v>
      </c>
      <c r="V26" s="7"/>
      <c r="W26" s="7">
        <v>1092948611.049</v>
      </c>
      <c r="X26" s="7"/>
      <c r="Y26" s="9">
        <v>1.8676997863929776E-2</v>
      </c>
    </row>
    <row r="27" spans="1:25">
      <c r="A27" s="1" t="s">
        <v>33</v>
      </c>
      <c r="C27" s="7">
        <v>0</v>
      </c>
      <c r="D27" s="7"/>
      <c r="E27" s="7">
        <v>0</v>
      </c>
      <c r="F27" s="7"/>
      <c r="G27" s="7">
        <v>0</v>
      </c>
      <c r="H27" s="7"/>
      <c r="I27" s="7">
        <v>46451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46451</v>
      </c>
      <c r="R27" s="7"/>
      <c r="S27" s="7">
        <v>8330</v>
      </c>
      <c r="T27" s="7"/>
      <c r="U27" s="7">
        <v>161835284</v>
      </c>
      <c r="V27" s="7"/>
      <c r="W27" s="7">
        <v>384634555.86150002</v>
      </c>
      <c r="X27" s="7"/>
      <c r="Y27" s="9">
        <v>6.5728788211953208E-3</v>
      </c>
    </row>
    <row r="28" spans="1:25">
      <c r="A28" s="1" t="s">
        <v>34</v>
      </c>
      <c r="C28" s="7">
        <v>0</v>
      </c>
      <c r="D28" s="7"/>
      <c r="E28" s="7">
        <v>0</v>
      </c>
      <c r="F28" s="7"/>
      <c r="G28" s="7">
        <v>0</v>
      </c>
      <c r="H28" s="7"/>
      <c r="I28" s="7">
        <v>46018</v>
      </c>
      <c r="J28" s="7"/>
      <c r="K28" s="7">
        <v>2078252970</v>
      </c>
      <c r="L28" s="7"/>
      <c r="M28" s="7">
        <v>0</v>
      </c>
      <c r="N28" s="7"/>
      <c r="O28" s="7">
        <v>0</v>
      </c>
      <c r="P28" s="7"/>
      <c r="Q28" s="7">
        <v>46018</v>
      </c>
      <c r="R28" s="7"/>
      <c r="S28" s="7">
        <v>44440</v>
      </c>
      <c r="T28" s="7"/>
      <c r="U28" s="7">
        <v>2078252970</v>
      </c>
      <c r="V28" s="7"/>
      <c r="W28" s="7">
        <v>2032871932.4760001</v>
      </c>
      <c r="X28" s="7"/>
      <c r="Y28" s="9">
        <v>3.4739002691129124E-2</v>
      </c>
    </row>
    <row r="29" spans="1:25" ht="24.75" thickBot="1">
      <c r="C29" s="7"/>
      <c r="D29" s="7"/>
      <c r="E29" s="8">
        <f>SUM(E9:E28)</f>
        <v>21098708619</v>
      </c>
      <c r="F29" s="7"/>
      <c r="G29" s="8">
        <f>SUM(G9:G28)</f>
        <v>35060112763.973999</v>
      </c>
      <c r="H29" s="7"/>
      <c r="I29" s="7"/>
      <c r="J29" s="7"/>
      <c r="K29" s="8">
        <f>SUM(K9:K28)</f>
        <v>10117712008</v>
      </c>
      <c r="L29" s="7"/>
      <c r="M29" s="7"/>
      <c r="N29" s="7"/>
      <c r="O29" s="8">
        <f>SUM(O9:O28)</f>
        <v>14882950193</v>
      </c>
      <c r="P29" s="7"/>
      <c r="Q29" s="7"/>
      <c r="R29" s="7"/>
      <c r="S29" s="7"/>
      <c r="T29" s="7"/>
      <c r="U29" s="8">
        <f>SUM(U9:U28)</f>
        <v>23295034707</v>
      </c>
      <c r="V29" s="7"/>
      <c r="W29" s="8">
        <f>SUM(W9:W28)</f>
        <v>28747653043.810497</v>
      </c>
      <c r="X29" s="7"/>
      <c r="Y29" s="10">
        <f>SUM(Y9:Y28)</f>
        <v>0.49125809673422188</v>
      </c>
    </row>
    <row r="30" spans="1:25" ht="24.75" thickTop="1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2" spans="1:25">
      <c r="Y32" s="3"/>
    </row>
  </sheetData>
  <mergeCells count="21">
    <mergeCell ref="K8"/>
    <mergeCell ref="I7:K7"/>
    <mergeCell ref="M8"/>
    <mergeCell ref="O8"/>
    <mergeCell ref="M7:O7"/>
    <mergeCell ref="A4:Y4"/>
    <mergeCell ref="A3:Y3"/>
    <mergeCell ref="A2:Y2"/>
    <mergeCell ref="A6:A8"/>
    <mergeCell ref="C7:C8"/>
    <mergeCell ref="E7:E8"/>
    <mergeCell ref="G7:G8"/>
    <mergeCell ref="C6:G6"/>
    <mergeCell ref="Y7:Y8"/>
    <mergeCell ref="Q6:Y6"/>
    <mergeCell ref="I6:O6"/>
    <mergeCell ref="Q7:Q8"/>
    <mergeCell ref="S7:S8"/>
    <mergeCell ref="U7:U8"/>
    <mergeCell ref="W7:W8"/>
    <mergeCell ref="I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18"/>
  <sheetViews>
    <sheetView rightToLeft="1" topLeftCell="F1" workbookViewId="0">
      <selection activeCell="AK10" sqref="AK10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6.42578125" style="1" bestFit="1" customWidth="1"/>
    <col min="16" max="16" width="1" style="1" customWidth="1"/>
    <col min="17" max="17" width="17.1406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6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42578125" style="1" bestFit="1" customWidth="1"/>
    <col min="26" max="26" width="1" style="1" customWidth="1"/>
    <col min="27" max="27" width="12.85546875" style="1" bestFit="1" customWidth="1"/>
    <col min="28" max="28" width="1.5703125" style="1" customWidth="1"/>
    <col min="29" max="29" width="6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6" spans="1:37" ht="24.75">
      <c r="A6" s="14" t="s">
        <v>36</v>
      </c>
      <c r="B6" s="14" t="s">
        <v>36</v>
      </c>
      <c r="C6" s="14" t="s">
        <v>36</v>
      </c>
      <c r="D6" s="14" t="s">
        <v>36</v>
      </c>
      <c r="E6" s="14" t="s">
        <v>36</v>
      </c>
      <c r="F6" s="14" t="s">
        <v>36</v>
      </c>
      <c r="G6" s="14" t="s">
        <v>36</v>
      </c>
      <c r="H6" s="14" t="s">
        <v>36</v>
      </c>
      <c r="I6" s="14" t="s">
        <v>36</v>
      </c>
      <c r="J6" s="14" t="s">
        <v>36</v>
      </c>
      <c r="K6" s="14" t="s">
        <v>36</v>
      </c>
      <c r="L6" s="14" t="s">
        <v>36</v>
      </c>
      <c r="M6" s="14" t="s">
        <v>36</v>
      </c>
      <c r="O6" s="14" t="s">
        <v>123</v>
      </c>
      <c r="P6" s="14" t="s">
        <v>4</v>
      </c>
      <c r="Q6" s="14" t="s">
        <v>4</v>
      </c>
      <c r="R6" s="14" t="s">
        <v>4</v>
      </c>
      <c r="S6" s="14" t="s">
        <v>4</v>
      </c>
      <c r="U6" s="14" t="s">
        <v>5</v>
      </c>
      <c r="V6" s="14" t="s">
        <v>5</v>
      </c>
      <c r="W6" s="14" t="s">
        <v>5</v>
      </c>
      <c r="X6" s="14" t="s">
        <v>5</v>
      </c>
      <c r="Y6" s="14" t="s">
        <v>5</v>
      </c>
      <c r="Z6" s="14" t="s">
        <v>5</v>
      </c>
      <c r="AA6" s="14" t="s">
        <v>5</v>
      </c>
      <c r="AC6" s="14" t="s">
        <v>6</v>
      </c>
      <c r="AD6" s="14" t="s">
        <v>6</v>
      </c>
      <c r="AE6" s="14" t="s">
        <v>6</v>
      </c>
      <c r="AF6" s="14" t="s">
        <v>6</v>
      </c>
      <c r="AG6" s="14" t="s">
        <v>6</v>
      </c>
      <c r="AH6" s="14" t="s">
        <v>6</v>
      </c>
      <c r="AI6" s="14" t="s">
        <v>6</v>
      </c>
      <c r="AJ6" s="14" t="s">
        <v>6</v>
      </c>
      <c r="AK6" s="14" t="s">
        <v>6</v>
      </c>
    </row>
    <row r="7" spans="1:37" ht="24.75">
      <c r="A7" s="13" t="s">
        <v>37</v>
      </c>
      <c r="C7" s="13" t="s">
        <v>38</v>
      </c>
      <c r="E7" s="13" t="s">
        <v>39</v>
      </c>
      <c r="G7" s="13" t="s">
        <v>40</v>
      </c>
      <c r="I7" s="13" t="s">
        <v>41</v>
      </c>
      <c r="K7" s="13" t="s">
        <v>42</v>
      </c>
      <c r="M7" s="13" t="s">
        <v>35</v>
      </c>
      <c r="O7" s="13" t="s">
        <v>7</v>
      </c>
      <c r="Q7" s="13" t="s">
        <v>8</v>
      </c>
      <c r="S7" s="13" t="s">
        <v>9</v>
      </c>
      <c r="U7" s="14" t="s">
        <v>10</v>
      </c>
      <c r="V7" s="14" t="s">
        <v>10</v>
      </c>
      <c r="W7" s="14" t="s">
        <v>10</v>
      </c>
      <c r="Y7" s="14" t="s">
        <v>11</v>
      </c>
      <c r="Z7" s="14" t="s">
        <v>11</v>
      </c>
      <c r="AA7" s="14" t="s">
        <v>11</v>
      </c>
      <c r="AC7" s="13" t="s">
        <v>7</v>
      </c>
      <c r="AE7" s="13" t="s">
        <v>43</v>
      </c>
      <c r="AG7" s="13" t="s">
        <v>8</v>
      </c>
      <c r="AI7" s="13" t="s">
        <v>9</v>
      </c>
      <c r="AK7" s="13" t="s">
        <v>13</v>
      </c>
    </row>
    <row r="8" spans="1:37" ht="24.75">
      <c r="A8" s="14" t="s">
        <v>37</v>
      </c>
      <c r="C8" s="14" t="s">
        <v>38</v>
      </c>
      <c r="E8" s="14" t="s">
        <v>39</v>
      </c>
      <c r="G8" s="14" t="s">
        <v>40</v>
      </c>
      <c r="I8" s="14" t="s">
        <v>41</v>
      </c>
      <c r="K8" s="14" t="s">
        <v>42</v>
      </c>
      <c r="M8" s="14" t="s">
        <v>35</v>
      </c>
      <c r="O8" s="14" t="s">
        <v>7</v>
      </c>
      <c r="Q8" s="14" t="s">
        <v>8</v>
      </c>
      <c r="S8" s="14" t="s">
        <v>9</v>
      </c>
      <c r="U8" s="14" t="s">
        <v>7</v>
      </c>
      <c r="W8" s="14" t="s">
        <v>8</v>
      </c>
      <c r="Y8" s="14" t="s">
        <v>7</v>
      </c>
      <c r="AA8" s="14" t="s">
        <v>14</v>
      </c>
      <c r="AC8" s="14" t="s">
        <v>7</v>
      </c>
      <c r="AE8" s="14" t="s">
        <v>43</v>
      </c>
      <c r="AG8" s="14" t="s">
        <v>8</v>
      </c>
      <c r="AI8" s="14" t="s">
        <v>9</v>
      </c>
      <c r="AK8" s="14" t="s">
        <v>13</v>
      </c>
    </row>
    <row r="9" spans="1:37">
      <c r="A9" s="1" t="s">
        <v>44</v>
      </c>
      <c r="C9" s="6" t="s">
        <v>45</v>
      </c>
      <c r="D9" s="6"/>
      <c r="E9" s="6" t="s">
        <v>45</v>
      </c>
      <c r="F9" s="6"/>
      <c r="G9" s="6" t="s">
        <v>46</v>
      </c>
      <c r="H9" s="6"/>
      <c r="I9" s="6" t="s">
        <v>47</v>
      </c>
      <c r="J9" s="6"/>
      <c r="K9" s="5">
        <v>0</v>
      </c>
      <c r="L9" s="6"/>
      <c r="M9" s="5">
        <v>0</v>
      </c>
      <c r="N9" s="6"/>
      <c r="O9" s="5">
        <v>1083</v>
      </c>
      <c r="P9" s="6"/>
      <c r="Q9" s="5">
        <v>1000873373</v>
      </c>
      <c r="R9" s="6"/>
      <c r="S9" s="5">
        <v>1043985193</v>
      </c>
      <c r="T9" s="6"/>
      <c r="U9" s="5">
        <v>0</v>
      </c>
      <c r="V9" s="6"/>
      <c r="W9" s="5">
        <v>0</v>
      </c>
      <c r="X9" s="6"/>
      <c r="Y9" s="5">
        <v>0</v>
      </c>
      <c r="Z9" s="6"/>
      <c r="AA9" s="5">
        <v>0</v>
      </c>
      <c r="AB9" s="5"/>
      <c r="AC9" s="5">
        <v>1083</v>
      </c>
      <c r="AD9" s="6"/>
      <c r="AE9" s="5">
        <v>988000</v>
      </c>
      <c r="AF9" s="6"/>
      <c r="AG9" s="5">
        <v>1000873373</v>
      </c>
      <c r="AH9" s="6"/>
      <c r="AI9" s="5">
        <v>1069810061</v>
      </c>
      <c r="AK9" s="9">
        <v>1.8281591670563719E-2</v>
      </c>
    </row>
    <row r="10" spans="1:37">
      <c r="A10" s="1" t="s">
        <v>48</v>
      </c>
      <c r="C10" s="6" t="s">
        <v>45</v>
      </c>
      <c r="D10" s="6"/>
      <c r="E10" s="6" t="s">
        <v>45</v>
      </c>
      <c r="F10" s="6"/>
      <c r="G10" s="6" t="s">
        <v>49</v>
      </c>
      <c r="H10" s="6"/>
      <c r="I10" s="6" t="s">
        <v>50</v>
      </c>
      <c r="J10" s="6"/>
      <c r="K10" s="5">
        <v>0</v>
      </c>
      <c r="L10" s="6"/>
      <c r="M10" s="5">
        <v>0</v>
      </c>
      <c r="N10" s="6"/>
      <c r="O10" s="5">
        <v>1197</v>
      </c>
      <c r="P10" s="6"/>
      <c r="Q10" s="5">
        <v>1001471982</v>
      </c>
      <c r="R10" s="6"/>
      <c r="S10" s="5">
        <v>1070892238</v>
      </c>
      <c r="T10" s="6"/>
      <c r="U10" s="5">
        <v>0</v>
      </c>
      <c r="V10" s="6"/>
      <c r="W10" s="5">
        <v>0</v>
      </c>
      <c r="X10" s="6"/>
      <c r="Y10" s="5">
        <v>0</v>
      </c>
      <c r="Z10" s="6"/>
      <c r="AA10" s="5">
        <v>0</v>
      </c>
      <c r="AB10" s="5"/>
      <c r="AC10" s="5">
        <v>1197</v>
      </c>
      <c r="AD10" s="6"/>
      <c r="AE10" s="5">
        <v>918000</v>
      </c>
      <c r="AF10" s="6"/>
      <c r="AG10" s="5">
        <v>1001471982</v>
      </c>
      <c r="AH10" s="6"/>
      <c r="AI10" s="5">
        <v>1098646834</v>
      </c>
      <c r="AK10" s="9">
        <v>1.8774372705535437E-2</v>
      </c>
    </row>
    <row r="11" spans="1:37">
      <c r="A11" s="1" t="s">
        <v>51</v>
      </c>
      <c r="C11" s="6" t="s">
        <v>45</v>
      </c>
      <c r="D11" s="6"/>
      <c r="E11" s="6" t="s">
        <v>45</v>
      </c>
      <c r="F11" s="6"/>
      <c r="G11" s="6" t="s">
        <v>52</v>
      </c>
      <c r="H11" s="6"/>
      <c r="I11" s="6" t="s">
        <v>50</v>
      </c>
      <c r="J11" s="6"/>
      <c r="K11" s="5">
        <v>0</v>
      </c>
      <c r="L11" s="6"/>
      <c r="M11" s="5">
        <v>0</v>
      </c>
      <c r="N11" s="6"/>
      <c r="O11" s="5">
        <v>1837</v>
      </c>
      <c r="P11" s="6"/>
      <c r="Q11" s="5">
        <v>1543359683</v>
      </c>
      <c r="R11" s="6"/>
      <c r="S11" s="5">
        <v>1612979364</v>
      </c>
      <c r="T11" s="6"/>
      <c r="U11" s="5">
        <v>0</v>
      </c>
      <c r="V11" s="6"/>
      <c r="W11" s="5">
        <v>0</v>
      </c>
      <c r="X11" s="6"/>
      <c r="Y11" s="5">
        <v>0</v>
      </c>
      <c r="Z11" s="6"/>
      <c r="AA11" s="5">
        <v>0</v>
      </c>
      <c r="AB11" s="5"/>
      <c r="AC11" s="5">
        <v>1837</v>
      </c>
      <c r="AD11" s="6"/>
      <c r="AE11" s="5">
        <v>892105</v>
      </c>
      <c r="AF11" s="6"/>
      <c r="AG11" s="5">
        <v>1543359683</v>
      </c>
      <c r="AH11" s="6"/>
      <c r="AI11" s="5">
        <v>1638499853</v>
      </c>
      <c r="AK11" s="9">
        <v>2.7999722901114799E-2</v>
      </c>
    </row>
    <row r="12" spans="1:37">
      <c r="A12" s="1" t="s">
        <v>53</v>
      </c>
      <c r="C12" s="6" t="s">
        <v>45</v>
      </c>
      <c r="D12" s="6"/>
      <c r="E12" s="6" t="s">
        <v>45</v>
      </c>
      <c r="F12" s="6"/>
      <c r="G12" s="6" t="s">
        <v>52</v>
      </c>
      <c r="H12" s="6"/>
      <c r="I12" s="6" t="s">
        <v>54</v>
      </c>
      <c r="J12" s="6"/>
      <c r="K12" s="5">
        <v>0</v>
      </c>
      <c r="L12" s="6"/>
      <c r="M12" s="5">
        <v>0</v>
      </c>
      <c r="N12" s="6"/>
      <c r="O12" s="5">
        <v>2494</v>
      </c>
      <c r="P12" s="6"/>
      <c r="Q12" s="5">
        <v>2045450671</v>
      </c>
      <c r="R12" s="6"/>
      <c r="S12" s="5">
        <v>2184983869</v>
      </c>
      <c r="T12" s="6"/>
      <c r="U12" s="5">
        <v>200</v>
      </c>
      <c r="V12" s="6"/>
      <c r="W12" s="5">
        <v>177154102</v>
      </c>
      <c r="X12" s="6"/>
      <c r="Y12" s="5">
        <v>0</v>
      </c>
      <c r="Z12" s="6"/>
      <c r="AA12" s="5">
        <v>0</v>
      </c>
      <c r="AB12" s="5"/>
      <c r="AC12" s="5">
        <v>2694</v>
      </c>
      <c r="AD12" s="6"/>
      <c r="AE12" s="5">
        <v>896707</v>
      </c>
      <c r="AF12" s="6"/>
      <c r="AG12" s="5">
        <v>2222604773</v>
      </c>
      <c r="AH12" s="6"/>
      <c r="AI12" s="5">
        <v>2415290807</v>
      </c>
      <c r="AK12" s="9">
        <v>4.1274018546774843E-2</v>
      </c>
    </row>
    <row r="13" spans="1:37">
      <c r="A13" s="1" t="s">
        <v>55</v>
      </c>
      <c r="C13" s="6" t="s">
        <v>45</v>
      </c>
      <c r="D13" s="6"/>
      <c r="E13" s="6" t="s">
        <v>45</v>
      </c>
      <c r="F13" s="6"/>
      <c r="G13" s="6" t="s">
        <v>56</v>
      </c>
      <c r="H13" s="6"/>
      <c r="I13" s="6" t="s">
        <v>57</v>
      </c>
      <c r="J13" s="6"/>
      <c r="K13" s="5">
        <v>0</v>
      </c>
      <c r="L13" s="6"/>
      <c r="M13" s="5">
        <v>0</v>
      </c>
      <c r="N13" s="6"/>
      <c r="O13" s="5">
        <v>1406</v>
      </c>
      <c r="P13" s="6"/>
      <c r="Q13" s="5">
        <v>1123456989</v>
      </c>
      <c r="R13" s="6"/>
      <c r="S13" s="5">
        <v>1201827769</v>
      </c>
      <c r="T13" s="6"/>
      <c r="U13" s="5">
        <v>0</v>
      </c>
      <c r="V13" s="6"/>
      <c r="W13" s="5">
        <v>0</v>
      </c>
      <c r="X13" s="6"/>
      <c r="Y13" s="5">
        <v>0</v>
      </c>
      <c r="Z13" s="6"/>
      <c r="AA13" s="5">
        <v>0</v>
      </c>
      <c r="AB13" s="5"/>
      <c r="AC13" s="5">
        <v>1406</v>
      </c>
      <c r="AD13" s="6"/>
      <c r="AE13" s="5">
        <v>877280</v>
      </c>
      <c r="AF13" s="6"/>
      <c r="AG13" s="5">
        <v>1123456989</v>
      </c>
      <c r="AH13" s="6"/>
      <c r="AI13" s="5">
        <v>1233232116</v>
      </c>
      <c r="AK13" s="9">
        <v>2.1074251216765542E-2</v>
      </c>
    </row>
    <row r="14" spans="1:37">
      <c r="A14" s="1" t="s">
        <v>58</v>
      </c>
      <c r="C14" s="6" t="s">
        <v>45</v>
      </c>
      <c r="D14" s="6"/>
      <c r="E14" s="6" t="s">
        <v>45</v>
      </c>
      <c r="F14" s="6"/>
      <c r="G14" s="6" t="s">
        <v>59</v>
      </c>
      <c r="H14" s="6"/>
      <c r="I14" s="6" t="s">
        <v>60</v>
      </c>
      <c r="J14" s="6"/>
      <c r="K14" s="5">
        <v>16</v>
      </c>
      <c r="L14" s="6"/>
      <c r="M14" s="5">
        <v>16</v>
      </c>
      <c r="N14" s="6"/>
      <c r="O14" s="5">
        <v>9941</v>
      </c>
      <c r="P14" s="6"/>
      <c r="Q14" s="5">
        <v>9674664631</v>
      </c>
      <c r="R14" s="6"/>
      <c r="S14" s="5">
        <v>9740414229</v>
      </c>
      <c r="T14" s="6"/>
      <c r="U14" s="5">
        <v>0</v>
      </c>
      <c r="V14" s="6"/>
      <c r="W14" s="5">
        <v>0</v>
      </c>
      <c r="X14" s="6"/>
      <c r="Y14" s="5">
        <v>0</v>
      </c>
      <c r="Z14" s="6"/>
      <c r="AA14" s="5">
        <v>0</v>
      </c>
      <c r="AB14" s="5"/>
      <c r="AC14" s="5">
        <v>9941</v>
      </c>
      <c r="AD14" s="6"/>
      <c r="AE14" s="5">
        <v>940940</v>
      </c>
      <c r="AF14" s="6"/>
      <c r="AG14" s="5">
        <v>9674664631</v>
      </c>
      <c r="AH14" s="6"/>
      <c r="AI14" s="5">
        <v>9352189148</v>
      </c>
      <c r="AK14" s="9">
        <v>0.15981612948171106</v>
      </c>
    </row>
    <row r="15" spans="1:37">
      <c r="A15" s="1" t="s">
        <v>61</v>
      </c>
      <c r="C15" s="6" t="s">
        <v>45</v>
      </c>
      <c r="D15" s="6"/>
      <c r="E15" s="6" t="s">
        <v>45</v>
      </c>
      <c r="F15" s="6"/>
      <c r="G15" s="6" t="s">
        <v>62</v>
      </c>
      <c r="H15" s="6"/>
      <c r="I15" s="6" t="s">
        <v>63</v>
      </c>
      <c r="J15" s="6"/>
      <c r="K15" s="5">
        <v>16</v>
      </c>
      <c r="L15" s="6"/>
      <c r="M15" s="5">
        <v>16</v>
      </c>
      <c r="N15" s="6"/>
      <c r="O15" s="5">
        <v>0</v>
      </c>
      <c r="P15" s="6"/>
      <c r="Q15" s="5">
        <v>0</v>
      </c>
      <c r="R15" s="6"/>
      <c r="S15" s="5">
        <v>0</v>
      </c>
      <c r="T15" s="6"/>
      <c r="U15" s="5">
        <v>1900</v>
      </c>
      <c r="V15" s="6"/>
      <c r="W15" s="5">
        <v>1865340030</v>
      </c>
      <c r="X15" s="6"/>
      <c r="Y15" s="5">
        <v>0</v>
      </c>
      <c r="Z15" s="6"/>
      <c r="AA15" s="5">
        <v>0</v>
      </c>
      <c r="AB15" s="5"/>
      <c r="AC15" s="5">
        <v>1900</v>
      </c>
      <c r="AD15" s="6"/>
      <c r="AE15" s="5">
        <v>980930</v>
      </c>
      <c r="AF15" s="6"/>
      <c r="AG15" s="5">
        <v>1865340030</v>
      </c>
      <c r="AH15" s="6"/>
      <c r="AI15" s="5">
        <v>1863429192</v>
      </c>
      <c r="AK15" s="9">
        <v>3.1843457859527899E-2</v>
      </c>
    </row>
    <row r="16" spans="1:37">
      <c r="A16" s="1" t="s">
        <v>64</v>
      </c>
      <c r="C16" s="6" t="s">
        <v>45</v>
      </c>
      <c r="D16" s="6"/>
      <c r="E16" s="6" t="s">
        <v>45</v>
      </c>
      <c r="F16" s="6"/>
      <c r="G16" s="6" t="s">
        <v>65</v>
      </c>
      <c r="H16" s="6"/>
      <c r="I16" s="6" t="s">
        <v>66</v>
      </c>
      <c r="J16" s="6"/>
      <c r="K16" s="5">
        <v>15</v>
      </c>
      <c r="L16" s="6"/>
      <c r="M16" s="5">
        <v>15</v>
      </c>
      <c r="N16" s="6"/>
      <c r="O16" s="5">
        <v>0</v>
      </c>
      <c r="P16" s="6"/>
      <c r="Q16" s="5">
        <v>0</v>
      </c>
      <c r="R16" s="6"/>
      <c r="S16" s="5">
        <v>0</v>
      </c>
      <c r="T16" s="6"/>
      <c r="U16" s="5">
        <v>3510</v>
      </c>
      <c r="V16" s="6"/>
      <c r="W16" s="5">
        <v>3300068227</v>
      </c>
      <c r="X16" s="6"/>
      <c r="Y16" s="5">
        <v>0</v>
      </c>
      <c r="Z16" s="6"/>
      <c r="AA16" s="5">
        <v>0</v>
      </c>
      <c r="AB16" s="5"/>
      <c r="AC16" s="5">
        <v>3510</v>
      </c>
      <c r="AD16" s="6"/>
      <c r="AE16" s="5">
        <v>938830</v>
      </c>
      <c r="AF16" s="6"/>
      <c r="AG16" s="5">
        <v>3300068227</v>
      </c>
      <c r="AH16" s="6"/>
      <c r="AI16" s="5">
        <v>3294696028</v>
      </c>
      <c r="AK16" s="9">
        <v>5.6301851756958003E-2</v>
      </c>
    </row>
    <row r="17" spans="3:37" ht="24.75" thickBot="1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11">
        <f>SUM(Q9:Q16)</f>
        <v>16389277329</v>
      </c>
      <c r="R17" s="6"/>
      <c r="S17" s="11">
        <f>SUM(S9:S16)</f>
        <v>16855082662</v>
      </c>
      <c r="T17" s="6"/>
      <c r="U17" s="6"/>
      <c r="V17" s="6"/>
      <c r="W17" s="11">
        <f>SUM(W9:W16)</f>
        <v>5342562359</v>
      </c>
      <c r="X17" s="6"/>
      <c r="Y17" s="6"/>
      <c r="Z17" s="6"/>
      <c r="AA17" s="11">
        <f>SUM(AA9:AA16)</f>
        <v>0</v>
      </c>
      <c r="AB17" s="6"/>
      <c r="AC17" s="6"/>
      <c r="AD17" s="6"/>
      <c r="AE17" s="6"/>
      <c r="AF17" s="6"/>
      <c r="AG17" s="11">
        <f>SUM(AG9:AG16)</f>
        <v>21731839688</v>
      </c>
      <c r="AH17" s="6"/>
      <c r="AI17" s="11">
        <f>SUM(SUM(AI9:AI16))</f>
        <v>21965794039</v>
      </c>
      <c r="AK17" s="10">
        <f>SUM(AK9:AK16)</f>
        <v>0.37536539613895131</v>
      </c>
    </row>
    <row r="18" spans="3:37" ht="24.75" thickTop="1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4:AK4"/>
    <mergeCell ref="A3:AK3"/>
    <mergeCell ref="A2:AK2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8"/>
  <sheetViews>
    <sheetView rightToLeft="1" zoomScaleNormal="100" workbookViewId="0">
      <selection activeCell="S8" sqref="S8:S10"/>
    </sheetView>
  </sheetViews>
  <sheetFormatPr defaultRowHeight="24"/>
  <cols>
    <col min="1" max="1" width="22.28515625" style="1" bestFit="1" customWidth="1"/>
    <col min="2" max="2" width="1" style="1" customWidth="1"/>
    <col min="3" max="3" width="23.5703125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5.710937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2" ht="24.7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2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2" ht="24.75">
      <c r="A6" s="13" t="s">
        <v>68</v>
      </c>
      <c r="C6" s="14" t="s">
        <v>69</v>
      </c>
      <c r="D6" s="14" t="s">
        <v>69</v>
      </c>
      <c r="E6" s="14" t="s">
        <v>69</v>
      </c>
      <c r="F6" s="14" t="s">
        <v>69</v>
      </c>
      <c r="G6" s="14" t="s">
        <v>69</v>
      </c>
      <c r="H6" s="14" t="s">
        <v>69</v>
      </c>
      <c r="I6" s="14" t="s">
        <v>69</v>
      </c>
      <c r="K6" s="14" t="s">
        <v>123</v>
      </c>
      <c r="M6" s="14" t="s">
        <v>5</v>
      </c>
      <c r="N6" s="14" t="s">
        <v>5</v>
      </c>
      <c r="O6" s="14" t="s">
        <v>5</v>
      </c>
      <c r="Q6" s="14" t="s">
        <v>6</v>
      </c>
      <c r="R6" s="14" t="s">
        <v>6</v>
      </c>
      <c r="S6" s="14" t="s">
        <v>6</v>
      </c>
    </row>
    <row r="7" spans="1:22" ht="24.75">
      <c r="A7" s="14" t="s">
        <v>68</v>
      </c>
      <c r="C7" s="14" t="s">
        <v>70</v>
      </c>
      <c r="E7" s="14" t="s">
        <v>71</v>
      </c>
      <c r="G7" s="14" t="s">
        <v>72</v>
      </c>
      <c r="I7" s="14" t="s">
        <v>42</v>
      </c>
      <c r="K7" s="14" t="s">
        <v>73</v>
      </c>
      <c r="M7" s="14" t="s">
        <v>74</v>
      </c>
      <c r="O7" s="14" t="s">
        <v>75</v>
      </c>
      <c r="Q7" s="14" t="s">
        <v>73</v>
      </c>
      <c r="S7" s="14" t="s">
        <v>67</v>
      </c>
    </row>
    <row r="8" spans="1:22">
      <c r="A8" s="1" t="s">
        <v>76</v>
      </c>
      <c r="C8" s="6" t="s">
        <v>77</v>
      </c>
      <c r="D8" s="6"/>
      <c r="E8" s="6" t="s">
        <v>78</v>
      </c>
      <c r="F8" s="6"/>
      <c r="G8" s="6" t="s">
        <v>79</v>
      </c>
      <c r="H8" s="6"/>
      <c r="I8" s="5">
        <v>8</v>
      </c>
      <c r="J8" s="6"/>
      <c r="K8" s="5">
        <v>37313423</v>
      </c>
      <c r="L8" s="6"/>
      <c r="M8" s="5">
        <v>150157784</v>
      </c>
      <c r="N8" s="6"/>
      <c r="O8" s="5">
        <v>50000000</v>
      </c>
      <c r="P8" s="6"/>
      <c r="Q8" s="5">
        <v>137471207</v>
      </c>
      <c r="R8" s="6"/>
      <c r="S8" s="9">
        <v>2.3491950248480053E-3</v>
      </c>
      <c r="T8" s="6"/>
      <c r="U8" s="6"/>
      <c r="V8" s="6"/>
    </row>
    <row r="9" spans="1:22">
      <c r="A9" s="1" t="s">
        <v>80</v>
      </c>
      <c r="C9" s="6" t="s">
        <v>81</v>
      </c>
      <c r="D9" s="6"/>
      <c r="E9" s="6" t="s">
        <v>78</v>
      </c>
      <c r="F9" s="6"/>
      <c r="G9" s="6" t="s">
        <v>82</v>
      </c>
      <c r="H9" s="6"/>
      <c r="I9" s="5">
        <v>8</v>
      </c>
      <c r="J9" s="6"/>
      <c r="K9" s="5">
        <v>10397135</v>
      </c>
      <c r="L9" s="6"/>
      <c r="M9" s="5">
        <v>43977</v>
      </c>
      <c r="N9" s="6"/>
      <c r="O9" s="5">
        <v>0</v>
      </c>
      <c r="P9" s="6"/>
      <c r="Q9" s="5">
        <v>10441112</v>
      </c>
      <c r="R9" s="6"/>
      <c r="S9" s="9">
        <v>1.7842433262610987E-4</v>
      </c>
      <c r="T9" s="6"/>
      <c r="U9" s="6"/>
      <c r="V9" s="6"/>
    </row>
    <row r="10" spans="1:22">
      <c r="A10" s="1" t="s">
        <v>83</v>
      </c>
      <c r="C10" s="6" t="s">
        <v>84</v>
      </c>
      <c r="D10" s="6"/>
      <c r="E10" s="6" t="s">
        <v>78</v>
      </c>
      <c r="F10" s="6"/>
      <c r="G10" s="6" t="s">
        <v>85</v>
      </c>
      <c r="H10" s="6"/>
      <c r="I10" s="5">
        <v>8</v>
      </c>
      <c r="J10" s="6"/>
      <c r="K10" s="5">
        <v>385337144</v>
      </c>
      <c r="L10" s="6"/>
      <c r="M10" s="5">
        <v>5797152832</v>
      </c>
      <c r="N10" s="6"/>
      <c r="O10" s="5">
        <v>281610609</v>
      </c>
      <c r="P10" s="6"/>
      <c r="Q10" s="5">
        <v>5900879367</v>
      </c>
      <c r="R10" s="6"/>
      <c r="S10" s="9">
        <v>0.10083796275379066</v>
      </c>
      <c r="T10" s="6"/>
      <c r="U10" s="6"/>
      <c r="V10" s="6"/>
    </row>
    <row r="11" spans="1:22" ht="24.75" thickBot="1">
      <c r="C11" s="6"/>
      <c r="D11" s="6"/>
      <c r="E11" s="6"/>
      <c r="F11" s="6"/>
      <c r="G11" s="6"/>
      <c r="H11" s="6"/>
      <c r="I11" s="6"/>
      <c r="J11" s="6"/>
      <c r="K11" s="11">
        <f>SUM(K8:K10)</f>
        <v>433047702</v>
      </c>
      <c r="L11" s="6"/>
      <c r="M11" s="11">
        <f>SUM(M8:M10)</f>
        <v>5947354593</v>
      </c>
      <c r="N11" s="6"/>
      <c r="O11" s="11">
        <f>SUM(O8:O10)</f>
        <v>331610609</v>
      </c>
      <c r="P11" s="6"/>
      <c r="Q11" s="11">
        <f>SUM(Q8:Q10)</f>
        <v>6048791686</v>
      </c>
      <c r="R11" s="6"/>
      <c r="S11" s="10">
        <f>SUM(S8:S10)</f>
        <v>0.10336558211126477</v>
      </c>
      <c r="T11" s="6"/>
      <c r="U11" s="6"/>
      <c r="V11" s="6"/>
    </row>
    <row r="12" spans="1:22" ht="24.75" thickTop="1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3:22"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3:22"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</sheetData>
  <mergeCells count="17">
    <mergeCell ref="M7"/>
    <mergeCell ref="O7"/>
    <mergeCell ref="M6:O6"/>
    <mergeCell ref="A4:S4"/>
    <mergeCell ref="A3:S3"/>
    <mergeCell ref="A2:S2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  <pageSetup paperSize="9" orientation="portrait" r:id="rId1"/>
  <ignoredErrors>
    <ignoredError sqref="C8:C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8"/>
  <sheetViews>
    <sheetView rightToLeft="1" topLeftCell="A6" workbookViewId="0">
      <selection activeCell="M15" sqref="M15:S26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2.425781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" style="1" bestFit="1" customWidth="1"/>
    <col min="14" max="14" width="1" style="1" customWidth="1"/>
    <col min="15" max="15" width="12.425781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1" ht="24.75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1" ht="24.75">
      <c r="A6" s="14" t="s">
        <v>87</v>
      </c>
      <c r="B6" s="14" t="s">
        <v>87</v>
      </c>
      <c r="C6" s="14" t="s">
        <v>87</v>
      </c>
      <c r="D6" s="14" t="s">
        <v>87</v>
      </c>
      <c r="E6" s="14" t="s">
        <v>87</v>
      </c>
      <c r="F6" s="14" t="s">
        <v>87</v>
      </c>
      <c r="G6" s="14" t="s">
        <v>87</v>
      </c>
      <c r="I6" s="14" t="s">
        <v>88</v>
      </c>
      <c r="J6" s="14" t="s">
        <v>88</v>
      </c>
      <c r="K6" s="14" t="s">
        <v>88</v>
      </c>
      <c r="L6" s="14" t="s">
        <v>88</v>
      </c>
      <c r="M6" s="14" t="s">
        <v>88</v>
      </c>
      <c r="O6" s="14" t="s">
        <v>89</v>
      </c>
      <c r="P6" s="14" t="s">
        <v>89</v>
      </c>
      <c r="Q6" s="14" t="s">
        <v>89</v>
      </c>
      <c r="R6" s="14" t="s">
        <v>89</v>
      </c>
      <c r="S6" s="14" t="s">
        <v>89</v>
      </c>
    </row>
    <row r="7" spans="1:21" ht="24.75">
      <c r="A7" s="14" t="s">
        <v>90</v>
      </c>
      <c r="C7" s="14" t="s">
        <v>91</v>
      </c>
      <c r="E7" s="14" t="s">
        <v>41</v>
      </c>
      <c r="G7" s="14" t="s">
        <v>42</v>
      </c>
      <c r="I7" s="14" t="s">
        <v>92</v>
      </c>
      <c r="K7" s="14" t="s">
        <v>93</v>
      </c>
      <c r="M7" s="14" t="s">
        <v>94</v>
      </c>
      <c r="O7" s="14" t="s">
        <v>92</v>
      </c>
      <c r="Q7" s="14" t="s">
        <v>93</v>
      </c>
      <c r="S7" s="14" t="s">
        <v>94</v>
      </c>
    </row>
    <row r="8" spans="1:21">
      <c r="A8" s="1" t="s">
        <v>58</v>
      </c>
      <c r="C8" s="6" t="s">
        <v>124</v>
      </c>
      <c r="D8" s="6"/>
      <c r="E8" s="6" t="s">
        <v>60</v>
      </c>
      <c r="F8" s="6"/>
      <c r="G8" s="5">
        <v>16</v>
      </c>
      <c r="H8" s="6"/>
      <c r="I8" s="5">
        <v>143614250</v>
      </c>
      <c r="J8" s="6"/>
      <c r="K8" s="5">
        <v>0</v>
      </c>
      <c r="L8" s="6"/>
      <c r="M8" s="5">
        <v>143614250</v>
      </c>
      <c r="N8" s="6"/>
      <c r="O8" s="5">
        <v>283506060</v>
      </c>
      <c r="P8" s="6"/>
      <c r="Q8" s="5">
        <v>0</v>
      </c>
      <c r="R8" s="6"/>
      <c r="S8" s="5">
        <v>283506060</v>
      </c>
      <c r="T8" s="6"/>
      <c r="U8" s="6"/>
    </row>
    <row r="9" spans="1:21">
      <c r="A9" s="1" t="s">
        <v>64</v>
      </c>
      <c r="C9" s="6" t="s">
        <v>124</v>
      </c>
      <c r="D9" s="6"/>
      <c r="E9" s="6" t="s">
        <v>66</v>
      </c>
      <c r="F9" s="6"/>
      <c r="G9" s="5">
        <v>15</v>
      </c>
      <c r="H9" s="6"/>
      <c r="I9" s="5">
        <v>41023728</v>
      </c>
      <c r="J9" s="6"/>
      <c r="K9" s="5">
        <v>0</v>
      </c>
      <c r="L9" s="6"/>
      <c r="M9" s="5">
        <v>41023728</v>
      </c>
      <c r="N9" s="6"/>
      <c r="O9" s="5">
        <v>41023728</v>
      </c>
      <c r="P9" s="6"/>
      <c r="Q9" s="5">
        <v>0</v>
      </c>
      <c r="R9" s="6"/>
      <c r="S9" s="5">
        <v>41023728</v>
      </c>
      <c r="T9" s="6"/>
      <c r="U9" s="6"/>
    </row>
    <row r="10" spans="1:21">
      <c r="A10" s="1" t="s">
        <v>61</v>
      </c>
      <c r="C10" s="6" t="s">
        <v>124</v>
      </c>
      <c r="D10" s="6"/>
      <c r="E10" s="6" t="s">
        <v>63</v>
      </c>
      <c r="F10" s="6"/>
      <c r="G10" s="5">
        <v>16</v>
      </c>
      <c r="H10" s="6"/>
      <c r="I10" s="5">
        <v>12918332</v>
      </c>
      <c r="J10" s="6"/>
      <c r="K10" s="5">
        <v>0</v>
      </c>
      <c r="L10" s="6"/>
      <c r="M10" s="5">
        <v>12918332</v>
      </c>
      <c r="N10" s="6"/>
      <c r="O10" s="5">
        <v>12918332</v>
      </c>
      <c r="P10" s="6"/>
      <c r="Q10" s="5">
        <v>0</v>
      </c>
      <c r="R10" s="6"/>
      <c r="S10" s="5">
        <v>12918332</v>
      </c>
      <c r="T10" s="6"/>
      <c r="U10" s="6"/>
    </row>
    <row r="11" spans="1:21">
      <c r="A11" s="1" t="s">
        <v>76</v>
      </c>
      <c r="C11" s="5">
        <v>30</v>
      </c>
      <c r="D11" s="6"/>
      <c r="E11" s="6" t="s">
        <v>124</v>
      </c>
      <c r="F11" s="6"/>
      <c r="G11" s="5">
        <v>8</v>
      </c>
      <c r="H11" s="6"/>
      <c r="I11" s="5">
        <v>157784</v>
      </c>
      <c r="J11" s="6"/>
      <c r="K11" s="5">
        <v>0</v>
      </c>
      <c r="L11" s="6"/>
      <c r="M11" s="5">
        <v>157784</v>
      </c>
      <c r="N11" s="6"/>
      <c r="O11" s="5">
        <v>315568</v>
      </c>
      <c r="P11" s="6"/>
      <c r="Q11" s="5">
        <v>0</v>
      </c>
      <c r="R11" s="6"/>
      <c r="S11" s="5">
        <v>315568</v>
      </c>
      <c r="T11" s="6"/>
      <c r="U11" s="6"/>
    </row>
    <row r="12" spans="1:21">
      <c r="A12" s="1" t="s">
        <v>80</v>
      </c>
      <c r="C12" s="5">
        <v>27</v>
      </c>
      <c r="D12" s="6"/>
      <c r="E12" s="6" t="s">
        <v>124</v>
      </c>
      <c r="F12" s="6"/>
      <c r="G12" s="5">
        <v>8</v>
      </c>
      <c r="H12" s="6"/>
      <c r="I12" s="5">
        <v>43977</v>
      </c>
      <c r="J12" s="6"/>
      <c r="K12" s="5">
        <v>0</v>
      </c>
      <c r="L12" s="6"/>
      <c r="M12" s="5">
        <v>43977</v>
      </c>
      <c r="N12" s="6"/>
      <c r="O12" s="5">
        <v>85116</v>
      </c>
      <c r="P12" s="6"/>
      <c r="Q12" s="5">
        <v>0</v>
      </c>
      <c r="R12" s="6"/>
      <c r="S12" s="5">
        <v>85116</v>
      </c>
      <c r="T12" s="6"/>
      <c r="U12" s="6"/>
    </row>
    <row r="13" spans="1:21">
      <c r="A13" s="1" t="s">
        <v>83</v>
      </c>
      <c r="C13" s="5">
        <v>17</v>
      </c>
      <c r="D13" s="6"/>
      <c r="E13" s="6" t="s">
        <v>124</v>
      </c>
      <c r="F13" s="6"/>
      <c r="G13" s="5">
        <v>8</v>
      </c>
      <c r="H13" s="6"/>
      <c r="I13" s="5">
        <v>652832</v>
      </c>
      <c r="J13" s="6"/>
      <c r="K13" s="5">
        <v>0</v>
      </c>
      <c r="L13" s="6"/>
      <c r="M13" s="5">
        <v>652832</v>
      </c>
      <c r="N13" s="6"/>
      <c r="O13" s="5">
        <v>1372989</v>
      </c>
      <c r="P13" s="6"/>
      <c r="Q13" s="5">
        <v>0</v>
      </c>
      <c r="R13" s="6"/>
      <c r="S13" s="5">
        <v>1372989</v>
      </c>
      <c r="T13" s="6"/>
      <c r="U13" s="6"/>
    </row>
    <row r="14" spans="1:21" ht="24.75" thickBot="1">
      <c r="C14" s="6"/>
      <c r="D14" s="6"/>
      <c r="E14" s="6"/>
      <c r="F14" s="6"/>
      <c r="G14" s="6"/>
      <c r="H14" s="6"/>
      <c r="I14" s="11">
        <f>SUM(I8:I13)</f>
        <v>198410903</v>
      </c>
      <c r="J14" s="6"/>
      <c r="K14" s="11">
        <f>SUM(K8:K13)</f>
        <v>0</v>
      </c>
      <c r="L14" s="6"/>
      <c r="M14" s="11">
        <f>SUM(M8:M13)</f>
        <v>198410903</v>
      </c>
      <c r="N14" s="6"/>
      <c r="O14" s="11">
        <f>SUM(O8:O13)</f>
        <v>339221793</v>
      </c>
      <c r="P14" s="6"/>
      <c r="Q14" s="11">
        <f>SUM(Q8:Q13)</f>
        <v>0</v>
      </c>
      <c r="R14" s="6"/>
      <c r="S14" s="11">
        <f>SUM(S8:S13)</f>
        <v>339221793</v>
      </c>
      <c r="T14" s="6"/>
      <c r="U14" s="6"/>
    </row>
    <row r="15" spans="1:21" ht="24.75" thickTop="1">
      <c r="C15" s="6"/>
      <c r="D15" s="6"/>
      <c r="E15" s="6"/>
      <c r="F15" s="6"/>
      <c r="G15" s="6"/>
      <c r="H15" s="6"/>
      <c r="I15" s="6"/>
      <c r="J15" s="6"/>
      <c r="K15" s="6"/>
      <c r="L15" s="6"/>
      <c r="M15" s="5"/>
      <c r="N15" s="5"/>
      <c r="O15" s="5"/>
      <c r="P15" s="5"/>
      <c r="Q15" s="5"/>
      <c r="R15" s="5"/>
      <c r="S15" s="5"/>
      <c r="T15" s="6"/>
      <c r="U15" s="6"/>
    </row>
    <row r="18" spans="13:19">
      <c r="M18" s="3"/>
      <c r="N18" s="3"/>
      <c r="O18" s="3"/>
      <c r="P18" s="3"/>
      <c r="Q18" s="3"/>
      <c r="R18" s="3"/>
      <c r="S18" s="3"/>
    </row>
  </sheetData>
  <mergeCells count="16">
    <mergeCell ref="A4:S4"/>
    <mergeCell ref="A3:S3"/>
    <mergeCell ref="A2:S2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W16"/>
  <sheetViews>
    <sheetView rightToLeft="1" topLeftCell="B1" workbookViewId="0">
      <selection activeCell="G15" sqref="G15"/>
    </sheetView>
  </sheetViews>
  <sheetFormatPr defaultRowHeight="24"/>
  <cols>
    <col min="1" max="1" width="23.5703125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3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23" ht="24.75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23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23" ht="24.75">
      <c r="A6" s="13" t="s">
        <v>3</v>
      </c>
      <c r="C6" s="14" t="s">
        <v>96</v>
      </c>
      <c r="D6" s="14" t="s">
        <v>96</v>
      </c>
      <c r="E6" s="14" t="s">
        <v>96</v>
      </c>
      <c r="F6" s="14" t="s">
        <v>96</v>
      </c>
      <c r="G6" s="14" t="s">
        <v>96</v>
      </c>
      <c r="I6" s="14" t="s">
        <v>88</v>
      </c>
      <c r="J6" s="14" t="s">
        <v>88</v>
      </c>
      <c r="K6" s="14" t="s">
        <v>88</v>
      </c>
      <c r="L6" s="14" t="s">
        <v>88</v>
      </c>
      <c r="M6" s="14" t="s">
        <v>88</v>
      </c>
      <c r="O6" s="14" t="s">
        <v>89</v>
      </c>
      <c r="P6" s="14" t="s">
        <v>89</v>
      </c>
      <c r="Q6" s="14" t="s">
        <v>89</v>
      </c>
      <c r="R6" s="14" t="s">
        <v>89</v>
      </c>
      <c r="S6" s="14" t="s">
        <v>89</v>
      </c>
    </row>
    <row r="7" spans="1:23" ht="24.75">
      <c r="A7" s="14" t="s">
        <v>3</v>
      </c>
      <c r="C7" s="14" t="s">
        <v>97</v>
      </c>
      <c r="E7" s="14" t="s">
        <v>98</v>
      </c>
      <c r="G7" s="14" t="s">
        <v>99</v>
      </c>
      <c r="I7" s="14" t="s">
        <v>100</v>
      </c>
      <c r="K7" s="14" t="s">
        <v>93</v>
      </c>
      <c r="M7" s="14" t="s">
        <v>101</v>
      </c>
      <c r="O7" s="14" t="s">
        <v>100</v>
      </c>
      <c r="Q7" s="14" t="s">
        <v>93</v>
      </c>
      <c r="S7" s="14" t="s">
        <v>101</v>
      </c>
    </row>
    <row r="8" spans="1:23">
      <c r="A8" s="1" t="s">
        <v>19</v>
      </c>
      <c r="C8" s="6" t="s">
        <v>4</v>
      </c>
      <c r="D8" s="6"/>
      <c r="E8" s="5">
        <v>70000</v>
      </c>
      <c r="F8" s="6"/>
      <c r="G8" s="5">
        <v>2350</v>
      </c>
      <c r="H8" s="6"/>
      <c r="I8" s="5">
        <v>0</v>
      </c>
      <c r="J8" s="6"/>
      <c r="K8" s="5">
        <v>0</v>
      </c>
      <c r="L8" s="6"/>
      <c r="M8" s="5">
        <v>0</v>
      </c>
      <c r="N8" s="6"/>
      <c r="O8" s="5">
        <v>164500000</v>
      </c>
      <c r="P8" s="6"/>
      <c r="Q8" s="5">
        <v>0</v>
      </c>
      <c r="R8" s="6"/>
      <c r="S8" s="5">
        <v>164500000</v>
      </c>
      <c r="T8" s="6"/>
      <c r="U8" s="6"/>
      <c r="V8" s="6"/>
      <c r="W8" s="6"/>
    </row>
    <row r="9" spans="1:23" ht="24.75" thickBot="1">
      <c r="C9" s="6"/>
      <c r="D9" s="6"/>
      <c r="E9" s="6"/>
      <c r="F9" s="6"/>
      <c r="G9" s="6"/>
      <c r="H9" s="6"/>
      <c r="I9" s="11">
        <f>SUM(I8)</f>
        <v>0</v>
      </c>
      <c r="J9" s="6"/>
      <c r="K9" s="11">
        <f>SUM(K8)</f>
        <v>0</v>
      </c>
      <c r="L9" s="6"/>
      <c r="M9" s="11">
        <f>SUM(M8)</f>
        <v>0</v>
      </c>
      <c r="N9" s="6"/>
      <c r="O9" s="11">
        <f>SUM(O8)</f>
        <v>164500000</v>
      </c>
      <c r="P9" s="6"/>
      <c r="Q9" s="11">
        <f>SUM(Q8)</f>
        <v>0</v>
      </c>
      <c r="R9" s="6"/>
      <c r="S9" s="11">
        <f>SUM(S8)</f>
        <v>164500000</v>
      </c>
      <c r="T9" s="6"/>
      <c r="U9" s="6"/>
      <c r="V9" s="6"/>
      <c r="W9" s="6"/>
    </row>
    <row r="10" spans="1:23" ht="24.75" thickTop="1"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</sheetData>
  <mergeCells count="16">
    <mergeCell ref="A4:S4"/>
    <mergeCell ref="A3:S3"/>
    <mergeCell ref="A2:S2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Q40"/>
  <sheetViews>
    <sheetView rightToLeft="1" topLeftCell="A24" workbookViewId="0">
      <selection activeCell="I36" sqref="I36:Q42"/>
    </sheetView>
  </sheetViews>
  <sheetFormatPr defaultRowHeight="24"/>
  <cols>
    <col min="1" max="1" width="30.85546875" style="1" bestFit="1" customWidth="1"/>
    <col min="2" max="2" width="1" style="1" customWidth="1"/>
    <col min="3" max="3" width="9.140625" style="1" bestFit="1" customWidth="1"/>
    <col min="4" max="4" width="1" style="1" customWidth="1"/>
    <col min="5" max="5" width="16.140625" style="1" bestFit="1" customWidth="1"/>
    <col min="6" max="6" width="1" style="1" customWidth="1"/>
    <col min="7" max="7" width="16.140625" style="1" bestFit="1" customWidth="1"/>
    <col min="8" max="8" width="1" style="1" customWidth="1"/>
    <col min="9" max="9" width="34.7109375" style="1" bestFit="1" customWidth="1"/>
    <col min="10" max="10" width="1" style="1" customWidth="1"/>
    <col min="11" max="11" width="9.140625" style="1" bestFit="1" customWidth="1"/>
    <col min="12" max="12" width="1" style="1" customWidth="1"/>
    <col min="13" max="13" width="16.140625" style="1" bestFit="1" customWidth="1"/>
    <col min="14" max="14" width="1" style="1" customWidth="1"/>
    <col min="15" max="15" width="16.140625" style="1" bestFit="1" customWidth="1"/>
    <col min="16" max="16" width="1" style="1" customWidth="1"/>
    <col min="17" max="17" width="34.710937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.75">
      <c r="A6" s="13" t="s">
        <v>3</v>
      </c>
      <c r="C6" s="14" t="s">
        <v>88</v>
      </c>
      <c r="D6" s="14" t="s">
        <v>88</v>
      </c>
      <c r="E6" s="14" t="s">
        <v>88</v>
      </c>
      <c r="F6" s="14" t="s">
        <v>88</v>
      </c>
      <c r="G6" s="14" t="s">
        <v>88</v>
      </c>
      <c r="H6" s="14" t="s">
        <v>88</v>
      </c>
      <c r="I6" s="14" t="s">
        <v>88</v>
      </c>
      <c r="K6" s="14" t="s">
        <v>89</v>
      </c>
      <c r="L6" s="14" t="s">
        <v>89</v>
      </c>
      <c r="M6" s="14" t="s">
        <v>89</v>
      </c>
      <c r="N6" s="14" t="s">
        <v>89</v>
      </c>
      <c r="O6" s="14" t="s">
        <v>89</v>
      </c>
      <c r="P6" s="14" t="s">
        <v>89</v>
      </c>
      <c r="Q6" s="14" t="s">
        <v>89</v>
      </c>
    </row>
    <row r="7" spans="1:17" ht="24.75">
      <c r="A7" s="14" t="s">
        <v>3</v>
      </c>
      <c r="C7" s="14" t="s">
        <v>7</v>
      </c>
      <c r="E7" s="14" t="s">
        <v>102</v>
      </c>
      <c r="G7" s="14" t="s">
        <v>103</v>
      </c>
      <c r="I7" s="14" t="s">
        <v>104</v>
      </c>
      <c r="K7" s="14" t="s">
        <v>7</v>
      </c>
      <c r="M7" s="14" t="s">
        <v>102</v>
      </c>
      <c r="O7" s="14" t="s">
        <v>103</v>
      </c>
      <c r="Q7" s="14" t="s">
        <v>104</v>
      </c>
    </row>
    <row r="8" spans="1:17">
      <c r="A8" s="1" t="s">
        <v>16</v>
      </c>
      <c r="C8" s="7">
        <v>41000</v>
      </c>
      <c r="D8" s="7"/>
      <c r="E8" s="7">
        <v>1791228397</v>
      </c>
      <c r="F8" s="7"/>
      <c r="G8" s="7">
        <v>1707678495</v>
      </c>
      <c r="H8" s="7"/>
      <c r="I8" s="7">
        <f>E8-G8</f>
        <v>83549902</v>
      </c>
      <c r="J8" s="7"/>
      <c r="K8" s="7">
        <v>41000</v>
      </c>
      <c r="L8" s="7"/>
      <c r="M8" s="7">
        <v>1791228397</v>
      </c>
      <c r="N8" s="7"/>
      <c r="O8" s="7">
        <v>1353100859</v>
      </c>
      <c r="P8" s="7"/>
      <c r="Q8" s="7">
        <f>M8-O8</f>
        <v>438127538</v>
      </c>
    </row>
    <row r="9" spans="1:17">
      <c r="A9" s="1" t="s">
        <v>21</v>
      </c>
      <c r="C9" s="7">
        <v>17294</v>
      </c>
      <c r="D9" s="7"/>
      <c r="E9" s="7">
        <v>1086477564</v>
      </c>
      <c r="F9" s="7"/>
      <c r="G9" s="7">
        <v>1577602132</v>
      </c>
      <c r="H9" s="7"/>
      <c r="I9" s="7">
        <f t="shared" ref="I9:I34" si="0">E9-G9</f>
        <v>-491124568</v>
      </c>
      <c r="J9" s="7"/>
      <c r="K9" s="7">
        <v>17294</v>
      </c>
      <c r="L9" s="7"/>
      <c r="M9" s="7">
        <v>1086477564</v>
      </c>
      <c r="N9" s="7"/>
      <c r="O9" s="7">
        <v>1040061592</v>
      </c>
      <c r="P9" s="7"/>
      <c r="Q9" s="7">
        <f t="shared" ref="Q9:Q34" si="1">M9-O9</f>
        <v>46415972</v>
      </c>
    </row>
    <row r="10" spans="1:17">
      <c r="A10" s="1" t="s">
        <v>20</v>
      </c>
      <c r="C10" s="7">
        <v>45930</v>
      </c>
      <c r="D10" s="7"/>
      <c r="E10" s="7">
        <v>1619443734</v>
      </c>
      <c r="F10" s="7"/>
      <c r="G10" s="7">
        <v>1679721966</v>
      </c>
      <c r="H10" s="7"/>
      <c r="I10" s="7">
        <f t="shared" si="0"/>
        <v>-60278232</v>
      </c>
      <c r="J10" s="7"/>
      <c r="K10" s="7">
        <v>45930</v>
      </c>
      <c r="L10" s="7"/>
      <c r="M10" s="7">
        <v>1619443734</v>
      </c>
      <c r="N10" s="7"/>
      <c r="O10" s="7">
        <v>1495186526</v>
      </c>
      <c r="P10" s="7"/>
      <c r="Q10" s="7">
        <f t="shared" si="1"/>
        <v>124257208</v>
      </c>
    </row>
    <row r="11" spans="1:17">
      <c r="A11" s="1" t="s">
        <v>27</v>
      </c>
      <c r="C11" s="7">
        <v>37579</v>
      </c>
      <c r="D11" s="7"/>
      <c r="E11" s="7">
        <v>3416151782</v>
      </c>
      <c r="F11" s="7"/>
      <c r="G11" s="7">
        <v>3171492917</v>
      </c>
      <c r="H11" s="7"/>
      <c r="I11" s="7">
        <f t="shared" si="0"/>
        <v>244658865</v>
      </c>
      <c r="J11" s="7"/>
      <c r="K11" s="7">
        <v>37579</v>
      </c>
      <c r="L11" s="7"/>
      <c r="M11" s="7">
        <v>3416151782</v>
      </c>
      <c r="N11" s="7"/>
      <c r="O11" s="7">
        <v>2949984630</v>
      </c>
      <c r="P11" s="7"/>
      <c r="Q11" s="7">
        <f t="shared" si="1"/>
        <v>466167152</v>
      </c>
    </row>
    <row r="12" spans="1:17">
      <c r="A12" s="1" t="s">
        <v>23</v>
      </c>
      <c r="C12" s="7">
        <v>31273</v>
      </c>
      <c r="D12" s="7"/>
      <c r="E12" s="7">
        <v>666814555</v>
      </c>
      <c r="F12" s="7"/>
      <c r="G12" s="7">
        <v>704118865</v>
      </c>
      <c r="H12" s="7"/>
      <c r="I12" s="7">
        <f t="shared" si="0"/>
        <v>-37304310</v>
      </c>
      <c r="J12" s="7"/>
      <c r="K12" s="7">
        <v>31273</v>
      </c>
      <c r="L12" s="7"/>
      <c r="M12" s="7">
        <v>666814555</v>
      </c>
      <c r="N12" s="7"/>
      <c r="O12" s="7">
        <v>520229198</v>
      </c>
      <c r="P12" s="7"/>
      <c r="Q12" s="7">
        <f t="shared" si="1"/>
        <v>146585357</v>
      </c>
    </row>
    <row r="13" spans="1:17">
      <c r="A13" s="1" t="s">
        <v>15</v>
      </c>
      <c r="C13" s="7">
        <v>1</v>
      </c>
      <c r="D13" s="7"/>
      <c r="E13" s="7">
        <v>9532</v>
      </c>
      <c r="F13" s="7"/>
      <c r="G13" s="7">
        <v>9214</v>
      </c>
      <c r="H13" s="7"/>
      <c r="I13" s="7">
        <f t="shared" si="0"/>
        <v>318</v>
      </c>
      <c r="J13" s="7"/>
      <c r="K13" s="7">
        <v>1</v>
      </c>
      <c r="L13" s="7"/>
      <c r="M13" s="7">
        <v>9532</v>
      </c>
      <c r="N13" s="7"/>
      <c r="O13" s="7">
        <v>8170</v>
      </c>
      <c r="P13" s="7"/>
      <c r="Q13" s="7">
        <f t="shared" si="1"/>
        <v>1362</v>
      </c>
    </row>
    <row r="14" spans="1:17">
      <c r="A14" s="1" t="s">
        <v>22</v>
      </c>
      <c r="C14" s="7">
        <v>51000</v>
      </c>
      <c r="D14" s="7"/>
      <c r="E14" s="7">
        <v>1274004301</v>
      </c>
      <c r="F14" s="7"/>
      <c r="G14" s="7">
        <v>1458539743</v>
      </c>
      <c r="H14" s="7"/>
      <c r="I14" s="7">
        <f t="shared" si="0"/>
        <v>-184535442</v>
      </c>
      <c r="J14" s="7"/>
      <c r="K14" s="7">
        <v>51000</v>
      </c>
      <c r="L14" s="7"/>
      <c r="M14" s="7">
        <v>1274004301</v>
      </c>
      <c r="N14" s="7"/>
      <c r="O14" s="7">
        <v>1151825616</v>
      </c>
      <c r="P14" s="7"/>
      <c r="Q14" s="7">
        <f t="shared" si="1"/>
        <v>122178685</v>
      </c>
    </row>
    <row r="15" spans="1:17">
      <c r="A15" s="1" t="s">
        <v>34</v>
      </c>
      <c r="C15" s="7">
        <v>46018</v>
      </c>
      <c r="D15" s="7"/>
      <c r="E15" s="7">
        <v>2032871932</v>
      </c>
      <c r="F15" s="7"/>
      <c r="G15" s="7">
        <v>2078252970</v>
      </c>
      <c r="H15" s="7"/>
      <c r="I15" s="7">
        <f t="shared" si="0"/>
        <v>-45381038</v>
      </c>
      <c r="J15" s="7"/>
      <c r="K15" s="7">
        <v>46018</v>
      </c>
      <c r="L15" s="7"/>
      <c r="M15" s="7">
        <v>2032871932</v>
      </c>
      <c r="N15" s="7"/>
      <c r="O15" s="7">
        <v>2078252970</v>
      </c>
      <c r="P15" s="7"/>
      <c r="Q15" s="7">
        <f t="shared" si="1"/>
        <v>-45381038</v>
      </c>
    </row>
    <row r="16" spans="1:17">
      <c r="A16" s="1" t="s">
        <v>26</v>
      </c>
      <c r="C16" s="7">
        <v>32345</v>
      </c>
      <c r="D16" s="7"/>
      <c r="E16" s="7">
        <v>1251698664</v>
      </c>
      <c r="F16" s="7"/>
      <c r="G16" s="7">
        <v>1406673942</v>
      </c>
      <c r="H16" s="7"/>
      <c r="I16" s="7">
        <f t="shared" si="0"/>
        <v>-154975278</v>
      </c>
      <c r="J16" s="7"/>
      <c r="K16" s="7">
        <v>32345</v>
      </c>
      <c r="L16" s="7"/>
      <c r="M16" s="7">
        <v>1251698664</v>
      </c>
      <c r="N16" s="7"/>
      <c r="O16" s="7">
        <v>1343563169</v>
      </c>
      <c r="P16" s="7"/>
      <c r="Q16" s="7">
        <f t="shared" si="1"/>
        <v>-91864505</v>
      </c>
    </row>
    <row r="17" spans="1:17">
      <c r="A17" s="1" t="s">
        <v>24</v>
      </c>
      <c r="C17" s="7">
        <v>41572</v>
      </c>
      <c r="D17" s="7"/>
      <c r="E17" s="7">
        <v>1392640590</v>
      </c>
      <c r="F17" s="7"/>
      <c r="G17" s="7">
        <v>1475368006</v>
      </c>
      <c r="H17" s="7"/>
      <c r="I17" s="7">
        <f t="shared" si="0"/>
        <v>-82727416</v>
      </c>
      <c r="J17" s="7"/>
      <c r="K17" s="7">
        <v>41572</v>
      </c>
      <c r="L17" s="7"/>
      <c r="M17" s="7">
        <v>1392640590</v>
      </c>
      <c r="N17" s="7"/>
      <c r="O17" s="7">
        <v>1047579799</v>
      </c>
      <c r="P17" s="7"/>
      <c r="Q17" s="7">
        <f t="shared" si="1"/>
        <v>345060791</v>
      </c>
    </row>
    <row r="18" spans="1:17">
      <c r="A18" s="1" t="s">
        <v>31</v>
      </c>
      <c r="C18" s="7">
        <v>56570</v>
      </c>
      <c r="D18" s="7"/>
      <c r="E18" s="7">
        <v>1069559429</v>
      </c>
      <c r="F18" s="7"/>
      <c r="G18" s="7">
        <v>1006161621</v>
      </c>
      <c r="H18" s="7"/>
      <c r="I18" s="7">
        <f t="shared" si="0"/>
        <v>63397808</v>
      </c>
      <c r="J18" s="7"/>
      <c r="K18" s="7">
        <v>56570</v>
      </c>
      <c r="L18" s="7"/>
      <c r="M18" s="7">
        <v>1069559429</v>
      </c>
      <c r="N18" s="7"/>
      <c r="O18" s="7">
        <v>1006161621</v>
      </c>
      <c r="P18" s="7"/>
      <c r="Q18" s="7">
        <f t="shared" si="1"/>
        <v>63397808</v>
      </c>
    </row>
    <row r="19" spans="1:17">
      <c r="A19" s="1" t="s">
        <v>29</v>
      </c>
      <c r="C19" s="7">
        <v>459203</v>
      </c>
      <c r="D19" s="7"/>
      <c r="E19" s="7">
        <v>2862071553</v>
      </c>
      <c r="F19" s="7"/>
      <c r="G19" s="7">
        <v>2875497924</v>
      </c>
      <c r="H19" s="7"/>
      <c r="I19" s="7">
        <f t="shared" si="0"/>
        <v>-13426371</v>
      </c>
      <c r="J19" s="7"/>
      <c r="K19" s="7">
        <v>459203</v>
      </c>
      <c r="L19" s="7"/>
      <c r="M19" s="7">
        <v>2862071553</v>
      </c>
      <c r="N19" s="7"/>
      <c r="O19" s="7">
        <v>2646614927</v>
      </c>
      <c r="P19" s="7"/>
      <c r="Q19" s="7">
        <f t="shared" si="1"/>
        <v>215456626</v>
      </c>
    </row>
    <row r="20" spans="1:17">
      <c r="A20" s="1" t="s">
        <v>18</v>
      </c>
      <c r="C20" s="7">
        <v>110323</v>
      </c>
      <c r="D20" s="7"/>
      <c r="E20" s="7">
        <v>1023189174</v>
      </c>
      <c r="F20" s="7"/>
      <c r="G20" s="7">
        <v>1129316380</v>
      </c>
      <c r="H20" s="7"/>
      <c r="I20" s="7">
        <f t="shared" si="0"/>
        <v>-106127206</v>
      </c>
      <c r="J20" s="7"/>
      <c r="K20" s="7">
        <v>110323</v>
      </c>
      <c r="L20" s="7"/>
      <c r="M20" s="7">
        <v>1023189174</v>
      </c>
      <c r="N20" s="7"/>
      <c r="O20" s="7">
        <v>1043430464</v>
      </c>
      <c r="P20" s="7"/>
      <c r="Q20" s="7">
        <f t="shared" si="1"/>
        <v>-20241290</v>
      </c>
    </row>
    <row r="21" spans="1:17">
      <c r="A21" s="1" t="s">
        <v>25</v>
      </c>
      <c r="C21" s="7">
        <v>86533</v>
      </c>
      <c r="D21" s="7"/>
      <c r="E21" s="7">
        <v>3397716081</v>
      </c>
      <c r="F21" s="7"/>
      <c r="G21" s="7">
        <v>3778776391</v>
      </c>
      <c r="H21" s="7"/>
      <c r="I21" s="7">
        <f t="shared" si="0"/>
        <v>-381060310</v>
      </c>
      <c r="J21" s="7"/>
      <c r="K21" s="7">
        <v>86533</v>
      </c>
      <c r="L21" s="7"/>
      <c r="M21" s="7">
        <v>3397716081</v>
      </c>
      <c r="N21" s="7"/>
      <c r="O21" s="7">
        <v>3566861065</v>
      </c>
      <c r="P21" s="7"/>
      <c r="Q21" s="7">
        <f t="shared" si="1"/>
        <v>-169144984</v>
      </c>
    </row>
    <row r="22" spans="1:17">
      <c r="A22" s="1" t="s">
        <v>28</v>
      </c>
      <c r="C22" s="7">
        <v>546</v>
      </c>
      <c r="D22" s="7"/>
      <c r="E22" s="7">
        <v>4797921</v>
      </c>
      <c r="F22" s="7"/>
      <c r="G22" s="7">
        <v>4934439230</v>
      </c>
      <c r="H22" s="7"/>
      <c r="I22" s="7">
        <f t="shared" si="0"/>
        <v>-4929641309</v>
      </c>
      <c r="J22" s="7"/>
      <c r="K22" s="7">
        <v>546</v>
      </c>
      <c r="L22" s="7"/>
      <c r="M22" s="7">
        <v>4797921</v>
      </c>
      <c r="N22" s="7"/>
      <c r="O22" s="7">
        <v>2180569</v>
      </c>
      <c r="P22" s="7"/>
      <c r="Q22" s="7">
        <f t="shared" si="1"/>
        <v>2617352</v>
      </c>
    </row>
    <row r="23" spans="1:17">
      <c r="A23" s="1" t="s">
        <v>30</v>
      </c>
      <c r="C23" s="7">
        <v>207000</v>
      </c>
      <c r="D23" s="7"/>
      <c r="E23" s="7">
        <v>2707911486</v>
      </c>
      <c r="F23" s="7"/>
      <c r="G23" s="7">
        <v>3000722184</v>
      </c>
      <c r="H23" s="7"/>
      <c r="I23" s="7">
        <f t="shared" si="0"/>
        <v>-292810698</v>
      </c>
      <c r="J23" s="7"/>
      <c r="K23" s="7">
        <v>207000</v>
      </c>
      <c r="L23" s="7"/>
      <c r="M23" s="7">
        <v>2707911486</v>
      </c>
      <c r="N23" s="7"/>
      <c r="O23" s="7">
        <v>3000722184</v>
      </c>
      <c r="P23" s="7"/>
      <c r="Q23" s="7">
        <f t="shared" si="1"/>
        <v>-292810698</v>
      </c>
    </row>
    <row r="24" spans="1:17">
      <c r="A24" s="1" t="s">
        <v>33</v>
      </c>
      <c r="C24" s="7">
        <v>46451</v>
      </c>
      <c r="D24" s="7"/>
      <c r="E24" s="7">
        <v>384634555</v>
      </c>
      <c r="F24" s="7"/>
      <c r="G24" s="7">
        <v>161835284</v>
      </c>
      <c r="H24" s="7"/>
      <c r="I24" s="7">
        <f t="shared" si="0"/>
        <v>222799271</v>
      </c>
      <c r="J24" s="7"/>
      <c r="K24" s="7">
        <v>46451</v>
      </c>
      <c r="L24" s="7"/>
      <c r="M24" s="7">
        <v>384634555</v>
      </c>
      <c r="N24" s="7"/>
      <c r="O24" s="7">
        <v>161835284</v>
      </c>
      <c r="P24" s="7"/>
      <c r="Q24" s="7">
        <f t="shared" si="1"/>
        <v>222799271</v>
      </c>
    </row>
    <row r="25" spans="1:17">
      <c r="A25" s="1" t="s">
        <v>19</v>
      </c>
      <c r="C25" s="7">
        <v>70000</v>
      </c>
      <c r="D25" s="7"/>
      <c r="E25" s="7">
        <v>1673483175</v>
      </c>
      <c r="F25" s="7"/>
      <c r="G25" s="7">
        <v>1895454540</v>
      </c>
      <c r="H25" s="7"/>
      <c r="I25" s="7">
        <f t="shared" si="0"/>
        <v>-221971365</v>
      </c>
      <c r="J25" s="7"/>
      <c r="K25" s="7">
        <v>70000</v>
      </c>
      <c r="L25" s="7"/>
      <c r="M25" s="7">
        <v>1673483175</v>
      </c>
      <c r="N25" s="7"/>
      <c r="O25" s="7">
        <v>1767420902</v>
      </c>
      <c r="P25" s="7"/>
      <c r="Q25" s="7">
        <f t="shared" si="1"/>
        <v>-93937727</v>
      </c>
    </row>
    <row r="26" spans="1:17">
      <c r="A26" s="1" t="s">
        <v>32</v>
      </c>
      <c r="C26" s="7">
        <v>6234</v>
      </c>
      <c r="D26" s="7"/>
      <c r="E26" s="7">
        <v>1092948611</v>
      </c>
      <c r="F26" s="7"/>
      <c r="G26" s="7">
        <v>1276410441</v>
      </c>
      <c r="H26" s="7"/>
      <c r="I26" s="7">
        <f t="shared" si="0"/>
        <v>-183461830</v>
      </c>
      <c r="J26" s="7"/>
      <c r="K26" s="7">
        <v>6234</v>
      </c>
      <c r="L26" s="7"/>
      <c r="M26" s="7">
        <v>1092948611</v>
      </c>
      <c r="N26" s="7"/>
      <c r="O26" s="7">
        <v>1276410441</v>
      </c>
      <c r="P26" s="7"/>
      <c r="Q26" s="7">
        <f t="shared" si="1"/>
        <v>-183461830</v>
      </c>
    </row>
    <row r="27" spans="1:17">
      <c r="A27" s="1" t="s">
        <v>44</v>
      </c>
      <c r="C27" s="7">
        <v>1083</v>
      </c>
      <c r="D27" s="7"/>
      <c r="E27" s="7">
        <v>1069810061</v>
      </c>
      <c r="F27" s="7"/>
      <c r="G27" s="7">
        <v>1043985193</v>
      </c>
      <c r="H27" s="7"/>
      <c r="I27" s="7">
        <f t="shared" si="0"/>
        <v>25824868</v>
      </c>
      <c r="J27" s="7"/>
      <c r="K27" s="7">
        <v>1083</v>
      </c>
      <c r="L27" s="7"/>
      <c r="M27" s="7">
        <v>1069810061</v>
      </c>
      <c r="N27" s="7"/>
      <c r="O27" s="7">
        <v>1024321478</v>
      </c>
      <c r="P27" s="7"/>
      <c r="Q27" s="7">
        <f t="shared" si="1"/>
        <v>45488583</v>
      </c>
    </row>
    <row r="28" spans="1:17">
      <c r="A28" s="1" t="s">
        <v>51</v>
      </c>
      <c r="C28" s="7">
        <v>1837</v>
      </c>
      <c r="D28" s="7"/>
      <c r="E28" s="7">
        <v>1638499853</v>
      </c>
      <c r="F28" s="7"/>
      <c r="G28" s="7">
        <v>1612979364</v>
      </c>
      <c r="H28" s="7"/>
      <c r="I28" s="7">
        <f t="shared" si="0"/>
        <v>25520489</v>
      </c>
      <c r="J28" s="7"/>
      <c r="K28" s="7">
        <v>1837</v>
      </c>
      <c r="L28" s="7"/>
      <c r="M28" s="7">
        <v>1638499853</v>
      </c>
      <c r="N28" s="7"/>
      <c r="O28" s="7">
        <v>1573362457</v>
      </c>
      <c r="P28" s="7"/>
      <c r="Q28" s="7">
        <f t="shared" si="1"/>
        <v>65137396</v>
      </c>
    </row>
    <row r="29" spans="1:17">
      <c r="A29" s="1" t="s">
        <v>55</v>
      </c>
      <c r="C29" s="7">
        <v>1406</v>
      </c>
      <c r="D29" s="7"/>
      <c r="E29" s="7">
        <v>1233232116</v>
      </c>
      <c r="F29" s="7"/>
      <c r="G29" s="7">
        <v>1201827769</v>
      </c>
      <c r="H29" s="7"/>
      <c r="I29" s="7">
        <f t="shared" si="0"/>
        <v>31404347</v>
      </c>
      <c r="J29" s="7"/>
      <c r="K29" s="7">
        <v>1406</v>
      </c>
      <c r="L29" s="7"/>
      <c r="M29" s="7">
        <v>1233232116</v>
      </c>
      <c r="N29" s="7"/>
      <c r="O29" s="7">
        <v>1159767873</v>
      </c>
      <c r="P29" s="7"/>
      <c r="Q29" s="7">
        <f t="shared" si="1"/>
        <v>73464243</v>
      </c>
    </row>
    <row r="30" spans="1:17">
      <c r="A30" s="1" t="s">
        <v>53</v>
      </c>
      <c r="C30" s="7">
        <v>2694</v>
      </c>
      <c r="D30" s="7"/>
      <c r="E30" s="7">
        <v>2415290807</v>
      </c>
      <c r="F30" s="7"/>
      <c r="G30" s="7">
        <v>2362137971</v>
      </c>
      <c r="H30" s="7"/>
      <c r="I30" s="7">
        <f t="shared" si="0"/>
        <v>53152836</v>
      </c>
      <c r="J30" s="7"/>
      <c r="K30" s="7">
        <v>2694</v>
      </c>
      <c r="L30" s="7"/>
      <c r="M30" s="7">
        <v>2415290807</v>
      </c>
      <c r="N30" s="7"/>
      <c r="O30" s="7">
        <v>2285783041</v>
      </c>
      <c r="P30" s="7"/>
      <c r="Q30" s="7">
        <f t="shared" si="1"/>
        <v>129507766</v>
      </c>
    </row>
    <row r="31" spans="1:17">
      <c r="A31" s="1" t="s">
        <v>61</v>
      </c>
      <c r="C31" s="7">
        <v>1900</v>
      </c>
      <c r="D31" s="7"/>
      <c r="E31" s="7">
        <v>1863429192</v>
      </c>
      <c r="F31" s="7"/>
      <c r="G31" s="7">
        <v>1865340030</v>
      </c>
      <c r="H31" s="7"/>
      <c r="I31" s="7">
        <f t="shared" si="0"/>
        <v>-1910838</v>
      </c>
      <c r="J31" s="7"/>
      <c r="K31" s="7">
        <v>1900</v>
      </c>
      <c r="L31" s="7"/>
      <c r="M31" s="7">
        <v>1863429192</v>
      </c>
      <c r="N31" s="7"/>
      <c r="O31" s="7">
        <v>1865340030</v>
      </c>
      <c r="P31" s="7"/>
      <c r="Q31" s="7">
        <f t="shared" si="1"/>
        <v>-1910838</v>
      </c>
    </row>
    <row r="32" spans="1:17">
      <c r="A32" s="1" t="s">
        <v>64</v>
      </c>
      <c r="C32" s="7">
        <v>3510</v>
      </c>
      <c r="D32" s="7"/>
      <c r="E32" s="7">
        <v>3294696028</v>
      </c>
      <c r="F32" s="7"/>
      <c r="G32" s="7">
        <v>3300068227</v>
      </c>
      <c r="H32" s="7"/>
      <c r="I32" s="7">
        <f t="shared" si="0"/>
        <v>-5372199</v>
      </c>
      <c r="J32" s="7"/>
      <c r="K32" s="7">
        <v>3510</v>
      </c>
      <c r="L32" s="7"/>
      <c r="M32" s="7">
        <v>3294696028</v>
      </c>
      <c r="N32" s="7"/>
      <c r="O32" s="7">
        <v>3300068227</v>
      </c>
      <c r="P32" s="7"/>
      <c r="Q32" s="7">
        <f t="shared" si="1"/>
        <v>-5372199</v>
      </c>
    </row>
    <row r="33" spans="1:17">
      <c r="A33" s="1" t="s">
        <v>58</v>
      </c>
      <c r="C33" s="7">
        <v>9941</v>
      </c>
      <c r="D33" s="7"/>
      <c r="E33" s="7">
        <v>9352189148</v>
      </c>
      <c r="F33" s="7"/>
      <c r="G33" s="7">
        <v>9740414229</v>
      </c>
      <c r="H33" s="7"/>
      <c r="I33" s="7">
        <f t="shared" si="0"/>
        <v>-388225081</v>
      </c>
      <c r="J33" s="7"/>
      <c r="K33" s="7">
        <v>9941</v>
      </c>
      <c r="L33" s="7"/>
      <c r="M33" s="7">
        <v>9352189148</v>
      </c>
      <c r="N33" s="7"/>
      <c r="O33" s="7">
        <v>9709205147</v>
      </c>
      <c r="P33" s="7"/>
      <c r="Q33" s="7">
        <f t="shared" si="1"/>
        <v>-357015999</v>
      </c>
    </row>
    <row r="34" spans="1:17">
      <c r="A34" s="1" t="s">
        <v>48</v>
      </c>
      <c r="C34" s="7">
        <v>1197</v>
      </c>
      <c r="D34" s="7"/>
      <c r="E34" s="7">
        <v>1098646834</v>
      </c>
      <c r="F34" s="7"/>
      <c r="G34" s="7">
        <v>1070892238</v>
      </c>
      <c r="H34" s="7"/>
      <c r="I34" s="7">
        <f t="shared" si="0"/>
        <v>27754596</v>
      </c>
      <c r="J34" s="7"/>
      <c r="K34" s="7">
        <v>1197</v>
      </c>
      <c r="L34" s="7"/>
      <c r="M34" s="7">
        <v>1098646834</v>
      </c>
      <c r="N34" s="7"/>
      <c r="O34" s="7">
        <v>1039276820</v>
      </c>
      <c r="P34" s="7"/>
      <c r="Q34" s="7">
        <f t="shared" si="1"/>
        <v>59370014</v>
      </c>
    </row>
    <row r="35" spans="1:17" ht="24.75" thickBot="1">
      <c r="C35" s="7"/>
      <c r="D35" s="7"/>
      <c r="E35" s="8">
        <f>SUM(E8:E34)</f>
        <v>50713447075</v>
      </c>
      <c r="F35" s="7"/>
      <c r="G35" s="8">
        <f>SUM(G8:G34)</f>
        <v>57515717266</v>
      </c>
      <c r="H35" s="7"/>
      <c r="I35" s="8">
        <f>SUM(I8:I34)</f>
        <v>-6802270191</v>
      </c>
      <c r="J35" s="7"/>
      <c r="K35" s="7"/>
      <c r="L35" s="7"/>
      <c r="M35" s="8">
        <f>SUM(M8:M34)</f>
        <v>50713447075</v>
      </c>
      <c r="N35" s="7"/>
      <c r="O35" s="8">
        <f>SUM(O8:O34)</f>
        <v>49408555059</v>
      </c>
      <c r="P35" s="7"/>
      <c r="Q35" s="8">
        <f>SUM(Q8:Q34)</f>
        <v>1304892016</v>
      </c>
    </row>
    <row r="36" spans="1:17" ht="24.75" thickTop="1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>
      <c r="I37" s="6"/>
      <c r="J37" s="6"/>
      <c r="K37" s="6"/>
      <c r="L37" s="6"/>
      <c r="M37" s="6"/>
      <c r="N37" s="6"/>
      <c r="O37" s="6"/>
      <c r="P37" s="6"/>
      <c r="Q37" s="6"/>
    </row>
    <row r="38" spans="1:17">
      <c r="I38" s="6"/>
      <c r="J38" s="6"/>
      <c r="K38" s="6"/>
      <c r="L38" s="6"/>
      <c r="M38" s="6"/>
      <c r="N38" s="6"/>
      <c r="O38" s="6"/>
      <c r="P38" s="6"/>
      <c r="Q38" s="6"/>
    </row>
    <row r="39" spans="1:17">
      <c r="I39" s="6"/>
      <c r="J39" s="6"/>
      <c r="K39" s="6"/>
      <c r="L39" s="6"/>
      <c r="M39" s="6"/>
      <c r="N39" s="6"/>
      <c r="O39" s="6"/>
      <c r="P39" s="6"/>
      <c r="Q39" s="6"/>
    </row>
    <row r="40" spans="1:17">
      <c r="I40" s="7"/>
      <c r="J40" s="7"/>
      <c r="K40" s="7"/>
      <c r="L40" s="7"/>
      <c r="M40" s="7"/>
      <c r="N40" s="7"/>
      <c r="O40" s="7"/>
      <c r="P40" s="7"/>
      <c r="Q40" s="7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AA74"/>
  <sheetViews>
    <sheetView rightToLeft="1" workbookViewId="0">
      <selection activeCell="I26" sqref="I26:Q32"/>
    </sheetView>
  </sheetViews>
  <sheetFormatPr defaultRowHeight="24"/>
  <cols>
    <col min="1" max="1" width="28.28515625" style="1" bestFit="1" customWidth="1"/>
    <col min="2" max="2" width="1" style="1" customWidth="1"/>
    <col min="3" max="3" width="10.140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29.7109375" style="1" bestFit="1" customWidth="1"/>
    <col min="10" max="10" width="1" style="1" customWidth="1"/>
    <col min="11" max="11" width="10.85546875" style="1" bestFit="1" customWidth="1"/>
    <col min="12" max="12" width="1" style="1" customWidth="1"/>
    <col min="13" max="13" width="15.5703125" style="1" bestFit="1" customWidth="1"/>
    <col min="14" max="14" width="1" style="1" customWidth="1"/>
    <col min="15" max="15" width="15.5703125" style="1" bestFit="1" customWidth="1"/>
    <col min="16" max="16" width="1" style="1" customWidth="1"/>
    <col min="17" max="17" width="29.7109375" style="1" bestFit="1" customWidth="1"/>
    <col min="18" max="18" width="1" style="1" customWidth="1"/>
    <col min="19" max="19" width="9.140625" style="1" customWidth="1"/>
    <col min="20" max="20" width="14.28515625" style="1" bestFit="1" customWidth="1"/>
    <col min="21" max="16384" width="9.140625" style="1"/>
  </cols>
  <sheetData>
    <row r="2" spans="1:27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7" ht="24.75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7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27" ht="24.75">
      <c r="A6" s="13" t="s">
        <v>3</v>
      </c>
      <c r="C6" s="14" t="s">
        <v>88</v>
      </c>
      <c r="D6" s="14" t="s">
        <v>88</v>
      </c>
      <c r="E6" s="14" t="s">
        <v>88</v>
      </c>
      <c r="F6" s="14" t="s">
        <v>88</v>
      </c>
      <c r="G6" s="14" t="s">
        <v>88</v>
      </c>
      <c r="H6" s="14" t="s">
        <v>88</v>
      </c>
      <c r="I6" s="14" t="s">
        <v>88</v>
      </c>
      <c r="K6" s="14" t="s">
        <v>89</v>
      </c>
      <c r="L6" s="14" t="s">
        <v>89</v>
      </c>
      <c r="M6" s="14" t="s">
        <v>89</v>
      </c>
      <c r="N6" s="14" t="s">
        <v>89</v>
      </c>
      <c r="O6" s="14" t="s">
        <v>89</v>
      </c>
      <c r="P6" s="14" t="s">
        <v>89</v>
      </c>
      <c r="Q6" s="14" t="s">
        <v>89</v>
      </c>
    </row>
    <row r="7" spans="1:27" ht="24.75">
      <c r="A7" s="14" t="s">
        <v>3</v>
      </c>
      <c r="C7" s="14" t="s">
        <v>7</v>
      </c>
      <c r="E7" s="14" t="s">
        <v>102</v>
      </c>
      <c r="G7" s="14" t="s">
        <v>103</v>
      </c>
      <c r="I7" s="14" t="s">
        <v>105</v>
      </c>
      <c r="K7" s="14" t="s">
        <v>7</v>
      </c>
      <c r="M7" s="14" t="s">
        <v>102</v>
      </c>
      <c r="O7" s="14" t="s">
        <v>103</v>
      </c>
      <c r="Q7" s="14" t="s">
        <v>105</v>
      </c>
    </row>
    <row r="8" spans="1:27">
      <c r="A8" s="1" t="s">
        <v>24</v>
      </c>
      <c r="C8" s="5">
        <v>35276</v>
      </c>
      <c r="D8" s="6"/>
      <c r="E8" s="7">
        <v>1002890694</v>
      </c>
      <c r="F8" s="7"/>
      <c r="G8" s="7">
        <v>888925842</v>
      </c>
      <c r="H8" s="7"/>
      <c r="I8" s="7">
        <f>E8-G8</f>
        <v>113964852</v>
      </c>
      <c r="J8" s="7"/>
      <c r="K8" s="7">
        <v>150928</v>
      </c>
      <c r="L8" s="7"/>
      <c r="M8" s="7">
        <v>4165199376</v>
      </c>
      <c r="N8" s="7"/>
      <c r="O8" s="7">
        <v>3803259944</v>
      </c>
      <c r="P8" s="7"/>
      <c r="Q8" s="7">
        <f>M8-O8</f>
        <v>361939432</v>
      </c>
      <c r="R8" s="6"/>
      <c r="S8" s="6"/>
      <c r="T8" s="6"/>
      <c r="U8" s="6"/>
      <c r="V8" s="6"/>
      <c r="W8" s="6"/>
      <c r="X8" s="6"/>
      <c r="Y8" s="6"/>
      <c r="Z8" s="6"/>
      <c r="AA8" s="6"/>
    </row>
    <row r="9" spans="1:27">
      <c r="A9" s="1" t="s">
        <v>21</v>
      </c>
      <c r="C9" s="5">
        <v>64023</v>
      </c>
      <c r="D9" s="6"/>
      <c r="E9" s="7">
        <v>3997986626</v>
      </c>
      <c r="F9" s="7"/>
      <c r="G9" s="7">
        <v>3850344820</v>
      </c>
      <c r="H9" s="7"/>
      <c r="I9" s="7">
        <f t="shared" ref="I9:I24" si="0">E9-G9</f>
        <v>147641806</v>
      </c>
      <c r="J9" s="7"/>
      <c r="K9" s="7">
        <v>93415</v>
      </c>
      <c r="L9" s="7"/>
      <c r="M9" s="7">
        <v>6003741752</v>
      </c>
      <c r="N9" s="7"/>
      <c r="O9" s="7">
        <v>5617980435</v>
      </c>
      <c r="P9" s="7"/>
      <c r="Q9" s="7">
        <f t="shared" ref="Q9:Q24" si="1">M9-O9</f>
        <v>385761317</v>
      </c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>
      <c r="A10" s="1" t="s">
        <v>17</v>
      </c>
      <c r="C10" s="5">
        <v>14941</v>
      </c>
      <c r="D10" s="6"/>
      <c r="E10" s="7">
        <v>1278023297</v>
      </c>
      <c r="F10" s="7"/>
      <c r="G10" s="7">
        <v>836173289</v>
      </c>
      <c r="H10" s="7"/>
      <c r="I10" s="7">
        <f t="shared" si="0"/>
        <v>441850008</v>
      </c>
      <c r="J10" s="7"/>
      <c r="K10" s="7">
        <v>34877</v>
      </c>
      <c r="L10" s="7"/>
      <c r="M10" s="7">
        <v>2582109506</v>
      </c>
      <c r="N10" s="7"/>
      <c r="O10" s="7">
        <v>1951891828</v>
      </c>
      <c r="P10" s="7"/>
      <c r="Q10" s="7">
        <f t="shared" si="1"/>
        <v>630217678</v>
      </c>
      <c r="R10" s="6"/>
      <c r="S10" s="6"/>
      <c r="T10" s="6"/>
      <c r="U10" s="6"/>
      <c r="V10" s="6"/>
      <c r="W10" s="6"/>
      <c r="X10" s="6"/>
      <c r="Y10" s="6"/>
      <c r="Z10" s="6"/>
      <c r="AA10" s="6"/>
    </row>
    <row r="11" spans="1:27">
      <c r="A11" s="1" t="s">
        <v>28</v>
      </c>
      <c r="C11" s="5">
        <v>1022000</v>
      </c>
      <c r="D11" s="6"/>
      <c r="E11" s="7">
        <v>8604049576</v>
      </c>
      <c r="F11" s="7"/>
      <c r="G11" s="7">
        <v>4081577391</v>
      </c>
      <c r="H11" s="7"/>
      <c r="I11" s="7">
        <f t="shared" si="0"/>
        <v>4522472185</v>
      </c>
      <c r="J11" s="7"/>
      <c r="K11" s="7">
        <v>1072069</v>
      </c>
      <c r="L11" s="7"/>
      <c r="M11" s="7">
        <v>9005702273</v>
      </c>
      <c r="N11" s="7"/>
      <c r="O11" s="7">
        <v>4281538739</v>
      </c>
      <c r="P11" s="7"/>
      <c r="Q11" s="7">
        <f t="shared" si="1"/>
        <v>4724163534</v>
      </c>
      <c r="R11" s="6"/>
      <c r="S11" s="6"/>
      <c r="T11" s="6"/>
      <c r="U11" s="6"/>
      <c r="V11" s="6"/>
      <c r="W11" s="6"/>
      <c r="X11" s="6"/>
      <c r="Y11" s="6"/>
      <c r="Z11" s="6"/>
      <c r="AA11" s="6"/>
    </row>
    <row r="12" spans="1:27">
      <c r="A12" s="1" t="s">
        <v>106</v>
      </c>
      <c r="C12" s="5">
        <v>0</v>
      </c>
      <c r="D12" s="6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7">
        <v>39142</v>
      </c>
      <c r="L12" s="7"/>
      <c r="M12" s="7">
        <v>663073687</v>
      </c>
      <c r="N12" s="7"/>
      <c r="O12" s="7">
        <v>638498414</v>
      </c>
      <c r="P12" s="7"/>
      <c r="Q12" s="7">
        <f t="shared" si="1"/>
        <v>24575273</v>
      </c>
      <c r="R12" s="6"/>
      <c r="S12" s="6"/>
      <c r="T12" s="6"/>
      <c r="U12" s="6"/>
      <c r="V12" s="6"/>
      <c r="W12" s="6"/>
      <c r="X12" s="6"/>
      <c r="Y12" s="6"/>
      <c r="Z12" s="6"/>
      <c r="AA12" s="6"/>
    </row>
    <row r="13" spans="1:27">
      <c r="A13" s="1" t="s">
        <v>22</v>
      </c>
      <c r="C13" s="5">
        <v>0</v>
      </c>
      <c r="D13" s="6"/>
      <c r="E13" s="7">
        <v>0</v>
      </c>
      <c r="F13" s="7"/>
      <c r="G13" s="7">
        <v>0</v>
      </c>
      <c r="H13" s="7"/>
      <c r="I13" s="7">
        <f t="shared" si="0"/>
        <v>0</v>
      </c>
      <c r="J13" s="7"/>
      <c r="K13" s="7">
        <v>20599</v>
      </c>
      <c r="L13" s="7"/>
      <c r="M13" s="7">
        <v>474767673</v>
      </c>
      <c r="N13" s="7"/>
      <c r="O13" s="7">
        <v>465224624</v>
      </c>
      <c r="P13" s="7"/>
      <c r="Q13" s="7">
        <f t="shared" si="1"/>
        <v>9543049</v>
      </c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>
      <c r="A14" s="1" t="s">
        <v>20</v>
      </c>
      <c r="C14" s="5">
        <v>0</v>
      </c>
      <c r="D14" s="6"/>
      <c r="E14" s="7">
        <v>0</v>
      </c>
      <c r="F14" s="7"/>
      <c r="G14" s="7">
        <v>0</v>
      </c>
      <c r="H14" s="7"/>
      <c r="I14" s="7">
        <f t="shared" si="0"/>
        <v>0</v>
      </c>
      <c r="J14" s="7"/>
      <c r="K14" s="7">
        <v>12829</v>
      </c>
      <c r="L14" s="7"/>
      <c r="M14" s="7">
        <v>385258087</v>
      </c>
      <c r="N14" s="7"/>
      <c r="O14" s="7">
        <v>413313950</v>
      </c>
      <c r="P14" s="7"/>
      <c r="Q14" s="7">
        <f t="shared" si="1"/>
        <v>-28055863</v>
      </c>
      <c r="R14" s="6"/>
      <c r="S14" s="6"/>
      <c r="T14" s="6"/>
      <c r="U14" s="6"/>
      <c r="V14" s="6"/>
      <c r="W14" s="6"/>
      <c r="X14" s="6"/>
      <c r="Y14" s="6"/>
      <c r="Z14" s="6"/>
      <c r="AA14" s="6"/>
    </row>
    <row r="15" spans="1:27">
      <c r="A15" s="1" t="s">
        <v>25</v>
      </c>
      <c r="C15" s="5">
        <v>0</v>
      </c>
      <c r="D15" s="6"/>
      <c r="E15" s="7">
        <v>0</v>
      </c>
      <c r="F15" s="7"/>
      <c r="G15" s="7">
        <v>0</v>
      </c>
      <c r="H15" s="7"/>
      <c r="I15" s="7">
        <f t="shared" si="0"/>
        <v>0</v>
      </c>
      <c r="J15" s="7"/>
      <c r="K15" s="7">
        <v>6541</v>
      </c>
      <c r="L15" s="7"/>
      <c r="M15" s="7">
        <v>252617936</v>
      </c>
      <c r="N15" s="7"/>
      <c r="O15" s="7">
        <v>242722686</v>
      </c>
      <c r="P15" s="7"/>
      <c r="Q15" s="7">
        <f t="shared" si="1"/>
        <v>9895250</v>
      </c>
      <c r="R15" s="6"/>
      <c r="S15" s="6"/>
      <c r="T15" s="6"/>
      <c r="U15" s="6"/>
      <c r="V15" s="6"/>
      <c r="W15" s="6"/>
      <c r="X15" s="6"/>
      <c r="Y15" s="6"/>
      <c r="Z15" s="6"/>
      <c r="AA15" s="6"/>
    </row>
    <row r="16" spans="1:27">
      <c r="A16" s="1" t="s">
        <v>15</v>
      </c>
      <c r="C16" s="5">
        <v>0</v>
      </c>
      <c r="D16" s="6"/>
      <c r="E16" s="7">
        <v>0</v>
      </c>
      <c r="F16" s="7"/>
      <c r="G16" s="7">
        <v>0</v>
      </c>
      <c r="H16" s="7"/>
      <c r="I16" s="7">
        <f t="shared" si="0"/>
        <v>0</v>
      </c>
      <c r="J16" s="7"/>
      <c r="K16" s="7">
        <v>236445</v>
      </c>
      <c r="L16" s="7"/>
      <c r="M16" s="7">
        <v>2160596960</v>
      </c>
      <c r="N16" s="7"/>
      <c r="O16" s="7">
        <v>1932013612</v>
      </c>
      <c r="P16" s="7"/>
      <c r="Q16" s="7">
        <f t="shared" si="1"/>
        <v>228583348</v>
      </c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>
      <c r="A17" s="1" t="s">
        <v>19</v>
      </c>
      <c r="C17" s="5">
        <v>0</v>
      </c>
      <c r="D17" s="6"/>
      <c r="E17" s="7">
        <v>0</v>
      </c>
      <c r="F17" s="7"/>
      <c r="G17" s="7">
        <v>0</v>
      </c>
      <c r="H17" s="7"/>
      <c r="I17" s="7">
        <f t="shared" si="0"/>
        <v>0</v>
      </c>
      <c r="J17" s="7"/>
      <c r="K17" s="7">
        <v>30863</v>
      </c>
      <c r="L17" s="7"/>
      <c r="M17" s="7">
        <v>753178421</v>
      </c>
      <c r="N17" s="7"/>
      <c r="O17" s="7">
        <v>779255872</v>
      </c>
      <c r="P17" s="7"/>
      <c r="Q17" s="7">
        <f t="shared" si="1"/>
        <v>-26077451</v>
      </c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>
      <c r="A18" s="1" t="s">
        <v>29</v>
      </c>
      <c r="C18" s="5">
        <v>0</v>
      </c>
      <c r="D18" s="6"/>
      <c r="E18" s="7">
        <v>0</v>
      </c>
      <c r="F18" s="7"/>
      <c r="G18" s="7">
        <v>0</v>
      </c>
      <c r="H18" s="7"/>
      <c r="I18" s="7">
        <f t="shared" si="0"/>
        <v>0</v>
      </c>
      <c r="J18" s="7"/>
      <c r="K18" s="7">
        <v>134442</v>
      </c>
      <c r="L18" s="7"/>
      <c r="M18" s="7">
        <v>748330088</v>
      </c>
      <c r="N18" s="7"/>
      <c r="O18" s="7">
        <v>721533538</v>
      </c>
      <c r="P18" s="7"/>
      <c r="Q18" s="7">
        <f t="shared" si="1"/>
        <v>26796550</v>
      </c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>
      <c r="A19" s="1" t="s">
        <v>18</v>
      </c>
      <c r="C19" s="5">
        <v>0</v>
      </c>
      <c r="D19" s="6"/>
      <c r="E19" s="7">
        <v>0</v>
      </c>
      <c r="F19" s="7"/>
      <c r="G19" s="7">
        <v>0</v>
      </c>
      <c r="H19" s="7"/>
      <c r="I19" s="7">
        <f t="shared" si="0"/>
        <v>0</v>
      </c>
      <c r="J19" s="7"/>
      <c r="K19" s="7">
        <v>51309</v>
      </c>
      <c r="L19" s="7"/>
      <c r="M19" s="7">
        <v>862276587</v>
      </c>
      <c r="N19" s="7"/>
      <c r="O19" s="7">
        <v>858902496</v>
      </c>
      <c r="P19" s="7"/>
      <c r="Q19" s="7">
        <f t="shared" si="1"/>
        <v>3374091</v>
      </c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>
      <c r="A20" s="1" t="s">
        <v>107</v>
      </c>
      <c r="C20" s="5">
        <v>0</v>
      </c>
      <c r="D20" s="6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7">
        <v>1275000</v>
      </c>
      <c r="L20" s="7"/>
      <c r="M20" s="7">
        <v>1741069283</v>
      </c>
      <c r="N20" s="7"/>
      <c r="O20" s="7">
        <v>1640033392</v>
      </c>
      <c r="P20" s="7"/>
      <c r="Q20" s="7">
        <f t="shared" si="1"/>
        <v>101035891</v>
      </c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>
      <c r="A21" s="1" t="s">
        <v>16</v>
      </c>
      <c r="C21" s="5">
        <v>0</v>
      </c>
      <c r="D21" s="6"/>
      <c r="E21" s="7">
        <v>0</v>
      </c>
      <c r="F21" s="7"/>
      <c r="G21" s="7">
        <v>0</v>
      </c>
      <c r="H21" s="7"/>
      <c r="I21" s="7">
        <f t="shared" si="0"/>
        <v>0</v>
      </c>
      <c r="J21" s="7"/>
      <c r="K21" s="7">
        <v>18731</v>
      </c>
      <c r="L21" s="7"/>
      <c r="M21" s="7">
        <v>691716306</v>
      </c>
      <c r="N21" s="7"/>
      <c r="O21" s="7">
        <v>618169079</v>
      </c>
      <c r="P21" s="7"/>
      <c r="Q21" s="7">
        <f t="shared" si="1"/>
        <v>73547227</v>
      </c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>
      <c r="A22" s="1" t="s">
        <v>55</v>
      </c>
      <c r="C22" s="5">
        <v>0</v>
      </c>
      <c r="D22" s="6"/>
      <c r="E22" s="7">
        <v>0</v>
      </c>
      <c r="F22" s="7"/>
      <c r="G22" s="7">
        <v>0</v>
      </c>
      <c r="H22" s="7"/>
      <c r="I22" s="7">
        <f t="shared" si="0"/>
        <v>0</v>
      </c>
      <c r="J22" s="7"/>
      <c r="K22" s="7">
        <v>3594</v>
      </c>
      <c r="L22" s="7"/>
      <c r="M22" s="7">
        <v>2999978938</v>
      </c>
      <c r="N22" s="7"/>
      <c r="O22" s="7">
        <v>2964584452</v>
      </c>
      <c r="P22" s="7"/>
      <c r="Q22" s="7">
        <f t="shared" si="1"/>
        <v>35394486</v>
      </c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>
      <c r="A23" s="1" t="s">
        <v>51</v>
      </c>
      <c r="C23" s="5">
        <v>0</v>
      </c>
      <c r="D23" s="6"/>
      <c r="E23" s="7">
        <v>0</v>
      </c>
      <c r="F23" s="7"/>
      <c r="G23" s="7">
        <v>0</v>
      </c>
      <c r="H23" s="7"/>
      <c r="I23" s="7">
        <f t="shared" si="0"/>
        <v>0</v>
      </c>
      <c r="J23" s="7"/>
      <c r="K23" s="7">
        <v>1138</v>
      </c>
      <c r="L23" s="7"/>
      <c r="M23" s="7">
        <v>999221840</v>
      </c>
      <c r="N23" s="7"/>
      <c r="O23" s="7">
        <v>974679626</v>
      </c>
      <c r="P23" s="7"/>
      <c r="Q23" s="7">
        <f t="shared" si="1"/>
        <v>24542214</v>
      </c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>
      <c r="A24" s="1" t="s">
        <v>53</v>
      </c>
      <c r="C24" s="5">
        <v>0</v>
      </c>
      <c r="D24" s="6"/>
      <c r="E24" s="7">
        <v>0</v>
      </c>
      <c r="F24" s="7"/>
      <c r="G24" s="7">
        <v>0</v>
      </c>
      <c r="H24" s="7"/>
      <c r="I24" s="7">
        <f t="shared" si="0"/>
        <v>0</v>
      </c>
      <c r="J24" s="7"/>
      <c r="K24" s="7">
        <v>1161</v>
      </c>
      <c r="L24" s="7"/>
      <c r="M24" s="7">
        <v>998878433</v>
      </c>
      <c r="N24" s="7"/>
      <c r="O24" s="7">
        <v>981603124</v>
      </c>
      <c r="P24" s="7"/>
      <c r="Q24" s="7">
        <f t="shared" si="1"/>
        <v>17275309</v>
      </c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24.75" thickBot="1">
      <c r="C25" s="6"/>
      <c r="D25" s="6"/>
      <c r="E25" s="11">
        <f>SUM(E8:E24)</f>
        <v>14882950193</v>
      </c>
      <c r="F25" s="6"/>
      <c r="G25" s="11">
        <f>SUM(G8:G24)</f>
        <v>9657021342</v>
      </c>
      <c r="H25" s="6"/>
      <c r="I25" s="11">
        <f>SUM(I8:I24)</f>
        <v>5225928851</v>
      </c>
      <c r="J25" s="6"/>
      <c r="K25" s="6"/>
      <c r="L25" s="6"/>
      <c r="M25" s="11">
        <f>SUM(M8:M24)</f>
        <v>35487717146</v>
      </c>
      <c r="N25" s="6"/>
      <c r="O25" s="11">
        <f>SUM(O8:O24)</f>
        <v>28885205811</v>
      </c>
      <c r="P25" s="6"/>
      <c r="Q25" s="11">
        <f>SUM(Q8:Q24)</f>
        <v>6602511335</v>
      </c>
      <c r="R25" s="6"/>
      <c r="S25" s="6"/>
      <c r="T25" s="5"/>
      <c r="U25" s="6"/>
      <c r="V25" s="6"/>
      <c r="W25" s="6"/>
      <c r="X25" s="6"/>
      <c r="Y25" s="6"/>
      <c r="Z25" s="6"/>
      <c r="AA25" s="6"/>
    </row>
    <row r="26" spans="1:27" ht="24.75" thickTop="1">
      <c r="C26" s="6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/>
      <c r="R26" s="6"/>
      <c r="S26" s="6"/>
      <c r="T26" s="5"/>
      <c r="U26" s="6"/>
      <c r="V26" s="6"/>
      <c r="W26" s="6"/>
      <c r="X26" s="6"/>
      <c r="Y26" s="6"/>
      <c r="Z26" s="6"/>
      <c r="AA26" s="6"/>
    </row>
    <row r="27" spans="1:27">
      <c r="C27" s="6"/>
      <c r="D27" s="6"/>
      <c r="E27" s="6"/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6"/>
      <c r="S27" s="6"/>
      <c r="T27" s="5"/>
      <c r="U27" s="6"/>
      <c r="V27" s="6"/>
      <c r="W27" s="6"/>
      <c r="X27" s="6"/>
      <c r="Y27" s="6"/>
      <c r="Z27" s="6"/>
      <c r="AA27" s="6"/>
    </row>
    <row r="28" spans="1:27">
      <c r="C28" s="6"/>
      <c r="D28" s="6"/>
      <c r="E28" s="6"/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6"/>
      <c r="S28" s="6"/>
      <c r="T28" s="5"/>
      <c r="U28" s="6"/>
      <c r="V28" s="6"/>
      <c r="W28" s="6"/>
      <c r="X28" s="6"/>
      <c r="Y28" s="6"/>
      <c r="Z28" s="6"/>
      <c r="AA28" s="6"/>
    </row>
    <row r="29" spans="1:27">
      <c r="C29" s="6"/>
      <c r="D29" s="6"/>
      <c r="E29" s="6"/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>
      <c r="C30" s="6"/>
      <c r="D30" s="6"/>
      <c r="E30" s="6"/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3:27"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3:27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3:27"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3:27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3:27"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3:27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3:27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3:27"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3:27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3:27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3:27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3:27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3:27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3:27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3:27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3:27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3:27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3:27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3:27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3:27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3:27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3:27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3:27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3:27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3:27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3:27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3:27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3:27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3:27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3:27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3:27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3:27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3:27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3:27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3:27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3:27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3:27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3:27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3:27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3:27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3:27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3:27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</sheetData>
  <mergeCells count="14">
    <mergeCell ref="A4:Q4"/>
    <mergeCell ref="A3:Q3"/>
    <mergeCell ref="A2:Q2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33"/>
  <sheetViews>
    <sheetView rightToLeft="1" workbookViewId="0">
      <selection activeCell="A31" sqref="A31:XFD31"/>
    </sheetView>
  </sheetViews>
  <sheetFormatPr defaultRowHeight="24"/>
  <cols>
    <col min="1" max="1" width="30.5703125" style="1" bestFit="1" customWidth="1"/>
    <col min="2" max="2" width="1" style="1" customWidth="1"/>
    <col min="3" max="3" width="18.85546875" style="1" bestFit="1" customWidth="1"/>
    <col min="4" max="4" width="1" style="1" customWidth="1"/>
    <col min="5" max="5" width="19.5703125" style="1" bestFit="1" customWidth="1"/>
    <col min="6" max="6" width="1" style="1" customWidth="1"/>
    <col min="7" max="7" width="15" style="1" bestFit="1" customWidth="1"/>
    <col min="8" max="8" width="1" style="1" customWidth="1"/>
    <col min="9" max="9" width="15.710937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85546875" style="1" bestFit="1" customWidth="1"/>
    <col min="14" max="14" width="1" style="1" customWidth="1"/>
    <col min="15" max="15" width="19.5703125" style="1" bestFit="1" customWidth="1"/>
    <col min="16" max="16" width="1" style="1" customWidth="1"/>
    <col min="17" max="17" width="15" style="1" bestFit="1" customWidth="1"/>
    <col min="18" max="18" width="1" style="1" customWidth="1"/>
    <col min="19" max="19" width="1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.75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.7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.75">
      <c r="A6" s="13" t="s">
        <v>3</v>
      </c>
      <c r="C6" s="14" t="s">
        <v>88</v>
      </c>
      <c r="D6" s="14" t="s">
        <v>88</v>
      </c>
      <c r="E6" s="14" t="s">
        <v>88</v>
      </c>
      <c r="F6" s="14" t="s">
        <v>88</v>
      </c>
      <c r="G6" s="14" t="s">
        <v>88</v>
      </c>
      <c r="H6" s="14" t="s">
        <v>88</v>
      </c>
      <c r="I6" s="14" t="s">
        <v>88</v>
      </c>
      <c r="J6" s="14" t="s">
        <v>88</v>
      </c>
      <c r="K6" s="14" t="s">
        <v>88</v>
      </c>
      <c r="M6" s="14" t="s">
        <v>89</v>
      </c>
      <c r="N6" s="14" t="s">
        <v>89</v>
      </c>
      <c r="O6" s="14" t="s">
        <v>89</v>
      </c>
      <c r="P6" s="14" t="s">
        <v>89</v>
      </c>
      <c r="Q6" s="14" t="s">
        <v>89</v>
      </c>
      <c r="R6" s="14" t="s">
        <v>89</v>
      </c>
      <c r="S6" s="14" t="s">
        <v>89</v>
      </c>
      <c r="T6" s="14" t="s">
        <v>89</v>
      </c>
      <c r="U6" s="14" t="s">
        <v>89</v>
      </c>
    </row>
    <row r="7" spans="1:21" ht="24.75">
      <c r="A7" s="14" t="s">
        <v>3</v>
      </c>
      <c r="C7" s="14" t="s">
        <v>108</v>
      </c>
      <c r="E7" s="14" t="s">
        <v>109</v>
      </c>
      <c r="G7" s="14" t="s">
        <v>110</v>
      </c>
      <c r="I7" s="14" t="s">
        <v>73</v>
      </c>
      <c r="K7" s="14" t="s">
        <v>111</v>
      </c>
      <c r="M7" s="14" t="s">
        <v>108</v>
      </c>
      <c r="O7" s="14" t="s">
        <v>109</v>
      </c>
      <c r="Q7" s="14" t="s">
        <v>110</v>
      </c>
      <c r="S7" s="14" t="s">
        <v>73</v>
      </c>
      <c r="U7" s="14" t="s">
        <v>111</v>
      </c>
    </row>
    <row r="8" spans="1:21">
      <c r="A8" s="1" t="s">
        <v>24</v>
      </c>
      <c r="C8" s="7">
        <v>0</v>
      </c>
      <c r="D8" s="7"/>
      <c r="E8" s="7">
        <v>-82727415</v>
      </c>
      <c r="F8" s="7"/>
      <c r="G8" s="7">
        <v>113964852</v>
      </c>
      <c r="H8" s="7"/>
      <c r="I8" s="7">
        <f>C8+E8+G8</f>
        <v>31237437</v>
      </c>
      <c r="J8" s="7"/>
      <c r="K8" s="9">
        <f>I8/$I$30</f>
        <v>-2.3233663829666528E-2</v>
      </c>
      <c r="L8" s="7"/>
      <c r="M8" s="7">
        <v>0</v>
      </c>
      <c r="N8" s="7"/>
      <c r="O8" s="7">
        <v>345060791</v>
      </c>
      <c r="P8" s="7"/>
      <c r="Q8" s="7">
        <v>361939432</v>
      </c>
      <c r="R8" s="7"/>
      <c r="S8" s="7">
        <f>M8+O8+Q8</f>
        <v>707000223</v>
      </c>
      <c r="T8" s="7"/>
      <c r="U8" s="9">
        <f>S8/$S$30</f>
        <v>8.8529707245087741E-2</v>
      </c>
    </row>
    <row r="9" spans="1:21">
      <c r="A9" s="1" t="s">
        <v>21</v>
      </c>
      <c r="C9" s="7">
        <v>0</v>
      </c>
      <c r="D9" s="7"/>
      <c r="E9" s="7">
        <v>-491124567</v>
      </c>
      <c r="F9" s="7"/>
      <c r="G9" s="7">
        <v>147641806</v>
      </c>
      <c r="H9" s="7"/>
      <c r="I9" s="7">
        <f t="shared" ref="I9:I28" si="0">C9+E9+G9</f>
        <v>-343482761</v>
      </c>
      <c r="J9" s="7"/>
      <c r="K9" s="9">
        <f t="shared" ref="K9:K29" si="1">I9/$I$30</f>
        <v>0.25547432077605126</v>
      </c>
      <c r="L9" s="7"/>
      <c r="M9" s="7">
        <v>0</v>
      </c>
      <c r="N9" s="7"/>
      <c r="O9" s="7">
        <v>46415972</v>
      </c>
      <c r="P9" s="7"/>
      <c r="Q9" s="7">
        <v>385761317</v>
      </c>
      <c r="R9" s="7"/>
      <c r="S9" s="7">
        <f t="shared" ref="S9:S29" si="2">M9+O9+Q9</f>
        <v>432177289</v>
      </c>
      <c r="T9" s="7"/>
      <c r="U9" s="9">
        <f t="shared" ref="U9:U29" si="3">S9/$S$30</f>
        <v>5.4116714010068533E-2</v>
      </c>
    </row>
    <row r="10" spans="1:21">
      <c r="A10" s="1" t="s">
        <v>17</v>
      </c>
      <c r="C10" s="7">
        <v>0</v>
      </c>
      <c r="D10" s="7"/>
      <c r="E10" s="7">
        <v>0</v>
      </c>
      <c r="F10" s="7"/>
      <c r="G10" s="7">
        <v>441850008</v>
      </c>
      <c r="H10" s="7"/>
      <c r="I10" s="7">
        <f t="shared" si="0"/>
        <v>441850008</v>
      </c>
      <c r="J10" s="7"/>
      <c r="K10" s="9">
        <f t="shared" si="1"/>
        <v>-0.32863754311877336</v>
      </c>
      <c r="L10" s="7"/>
      <c r="M10" s="7">
        <v>0</v>
      </c>
      <c r="N10" s="7"/>
      <c r="O10" s="7">
        <v>0</v>
      </c>
      <c r="P10" s="7"/>
      <c r="Q10" s="7">
        <v>630217678</v>
      </c>
      <c r="R10" s="7"/>
      <c r="S10" s="7">
        <f t="shared" si="2"/>
        <v>630217678</v>
      </c>
      <c r="T10" s="7"/>
      <c r="U10" s="9">
        <f t="shared" si="3"/>
        <v>7.8915090432749371E-2</v>
      </c>
    </row>
    <row r="11" spans="1:21">
      <c r="A11" s="1" t="s">
        <v>28</v>
      </c>
      <c r="C11" s="7">
        <v>0</v>
      </c>
      <c r="D11" s="7"/>
      <c r="E11" s="7">
        <v>-4929641308</v>
      </c>
      <c r="F11" s="7"/>
      <c r="G11" s="7">
        <v>4522472185</v>
      </c>
      <c r="H11" s="7"/>
      <c r="I11" s="7">
        <f t="shared" si="0"/>
        <v>-407169123</v>
      </c>
      <c r="J11" s="7"/>
      <c r="K11" s="9">
        <f t="shared" si="1"/>
        <v>0.30284272443997701</v>
      </c>
      <c r="L11" s="7"/>
      <c r="M11" s="7">
        <v>0</v>
      </c>
      <c r="N11" s="7"/>
      <c r="O11" s="7">
        <v>2617352</v>
      </c>
      <c r="P11" s="7"/>
      <c r="Q11" s="7">
        <v>4724163534</v>
      </c>
      <c r="R11" s="7"/>
      <c r="S11" s="7">
        <f t="shared" si="2"/>
        <v>4726780886</v>
      </c>
      <c r="T11" s="7"/>
      <c r="U11" s="9">
        <f t="shared" si="3"/>
        <v>0.59188174831630347</v>
      </c>
    </row>
    <row r="12" spans="1:21">
      <c r="A12" s="1" t="s">
        <v>106</v>
      </c>
      <c r="C12" s="7">
        <v>0</v>
      </c>
      <c r="D12" s="7"/>
      <c r="E12" s="7">
        <v>0</v>
      </c>
      <c r="F12" s="7"/>
      <c r="G12" s="7">
        <v>0</v>
      </c>
      <c r="H12" s="7"/>
      <c r="I12" s="7">
        <f t="shared" si="0"/>
        <v>0</v>
      </c>
      <c r="J12" s="7"/>
      <c r="K12" s="9">
        <f t="shared" si="1"/>
        <v>0</v>
      </c>
      <c r="L12" s="7"/>
      <c r="M12" s="7">
        <v>0</v>
      </c>
      <c r="N12" s="7"/>
      <c r="O12" s="7">
        <v>0</v>
      </c>
      <c r="P12" s="7"/>
      <c r="Q12" s="7">
        <v>24575273</v>
      </c>
      <c r="R12" s="7"/>
      <c r="S12" s="7">
        <f t="shared" si="2"/>
        <v>24575273</v>
      </c>
      <c r="T12" s="7"/>
      <c r="U12" s="9">
        <f t="shared" si="3"/>
        <v>3.0772857679255768E-3</v>
      </c>
    </row>
    <row r="13" spans="1:21">
      <c r="A13" s="1" t="s">
        <v>22</v>
      </c>
      <c r="C13" s="7">
        <v>0</v>
      </c>
      <c r="D13" s="7"/>
      <c r="E13" s="7">
        <v>-184535441</v>
      </c>
      <c r="F13" s="7"/>
      <c r="G13" s="7">
        <v>0</v>
      </c>
      <c r="H13" s="7"/>
      <c r="I13" s="7">
        <f t="shared" si="0"/>
        <v>-184535441</v>
      </c>
      <c r="J13" s="7"/>
      <c r="K13" s="9">
        <f t="shared" si="1"/>
        <v>0.13725307876101556</v>
      </c>
      <c r="L13" s="7"/>
      <c r="M13" s="7">
        <v>0</v>
      </c>
      <c r="N13" s="7"/>
      <c r="O13" s="7">
        <v>122178685</v>
      </c>
      <c r="P13" s="7"/>
      <c r="Q13" s="7">
        <v>9543049</v>
      </c>
      <c r="R13" s="7"/>
      <c r="S13" s="7">
        <f t="shared" si="2"/>
        <v>131721734</v>
      </c>
      <c r="T13" s="7"/>
      <c r="U13" s="9">
        <f t="shared" si="3"/>
        <v>1.649403517774466E-2</v>
      </c>
    </row>
    <row r="14" spans="1:21">
      <c r="A14" s="1" t="s">
        <v>20</v>
      </c>
      <c r="C14" s="7">
        <v>0</v>
      </c>
      <c r="D14" s="7"/>
      <c r="E14" s="7">
        <v>-60278231</v>
      </c>
      <c r="F14" s="7"/>
      <c r="G14" s="7">
        <v>0</v>
      </c>
      <c r="H14" s="7"/>
      <c r="I14" s="7">
        <f t="shared" si="0"/>
        <v>-60278231</v>
      </c>
      <c r="J14" s="7"/>
      <c r="K14" s="9">
        <f t="shared" si="1"/>
        <v>4.4833516760705544E-2</v>
      </c>
      <c r="L14" s="7"/>
      <c r="M14" s="7">
        <v>0</v>
      </c>
      <c r="N14" s="7"/>
      <c r="O14" s="7">
        <v>124257208</v>
      </c>
      <c r="P14" s="7"/>
      <c r="Q14" s="7">
        <v>-28055863</v>
      </c>
      <c r="R14" s="7"/>
      <c r="S14" s="7">
        <f t="shared" si="2"/>
        <v>96201345</v>
      </c>
      <c r="T14" s="7"/>
      <c r="U14" s="9">
        <f t="shared" si="3"/>
        <v>1.2046215308525702E-2</v>
      </c>
    </row>
    <row r="15" spans="1:21">
      <c r="A15" s="1" t="s">
        <v>25</v>
      </c>
      <c r="C15" s="7">
        <v>0</v>
      </c>
      <c r="D15" s="7"/>
      <c r="E15" s="7">
        <v>-381060309</v>
      </c>
      <c r="F15" s="7"/>
      <c r="G15" s="7">
        <v>0</v>
      </c>
      <c r="H15" s="7"/>
      <c r="I15" s="7">
        <f t="shared" si="0"/>
        <v>-381060309</v>
      </c>
      <c r="J15" s="7"/>
      <c r="K15" s="9">
        <f t="shared" si="1"/>
        <v>0.28342360860575244</v>
      </c>
      <c r="L15" s="7"/>
      <c r="M15" s="7">
        <v>0</v>
      </c>
      <c r="N15" s="7"/>
      <c r="O15" s="7">
        <v>-169144983</v>
      </c>
      <c r="P15" s="7"/>
      <c r="Q15" s="7">
        <v>9895250</v>
      </c>
      <c r="R15" s="7"/>
      <c r="S15" s="7">
        <f t="shared" si="2"/>
        <v>-159249733</v>
      </c>
      <c r="T15" s="7"/>
      <c r="U15" s="9">
        <f t="shared" si="3"/>
        <v>-1.9941057700838077E-2</v>
      </c>
    </row>
    <row r="16" spans="1:21">
      <c r="A16" s="1" t="s">
        <v>15</v>
      </c>
      <c r="C16" s="7">
        <v>0</v>
      </c>
      <c r="D16" s="7"/>
      <c r="E16" s="7">
        <v>318</v>
      </c>
      <c r="F16" s="7"/>
      <c r="G16" s="7">
        <v>0</v>
      </c>
      <c r="H16" s="7"/>
      <c r="I16" s="7">
        <f t="shared" si="0"/>
        <v>318</v>
      </c>
      <c r="J16" s="7"/>
      <c r="K16" s="9">
        <f t="shared" si="1"/>
        <v>-2.3652084829603516E-7</v>
      </c>
      <c r="L16" s="7"/>
      <c r="M16" s="7">
        <v>0</v>
      </c>
      <c r="N16" s="7"/>
      <c r="O16" s="7">
        <v>1362</v>
      </c>
      <c r="P16" s="7"/>
      <c r="Q16" s="7">
        <v>228583348</v>
      </c>
      <c r="R16" s="7"/>
      <c r="S16" s="7">
        <f t="shared" si="2"/>
        <v>228584710</v>
      </c>
      <c r="T16" s="7"/>
      <c r="U16" s="9">
        <f t="shared" si="3"/>
        <v>2.8623099114642402E-2</v>
      </c>
    </row>
    <row r="17" spans="1:21">
      <c r="A17" s="1" t="s">
        <v>19</v>
      </c>
      <c r="C17" s="7">
        <v>0</v>
      </c>
      <c r="D17" s="7"/>
      <c r="E17" s="7">
        <v>-221971365</v>
      </c>
      <c r="F17" s="7"/>
      <c r="G17" s="7">
        <v>0</v>
      </c>
      <c r="H17" s="7"/>
      <c r="I17" s="7">
        <f t="shared" si="0"/>
        <v>-221971365</v>
      </c>
      <c r="J17" s="7"/>
      <c r="K17" s="9">
        <f t="shared" si="1"/>
        <v>0.16509703002273224</v>
      </c>
      <c r="L17" s="7"/>
      <c r="M17" s="7">
        <v>164500000</v>
      </c>
      <c r="N17" s="7"/>
      <c r="O17" s="7">
        <v>-93937727</v>
      </c>
      <c r="P17" s="7"/>
      <c r="Q17" s="7">
        <v>-26077451</v>
      </c>
      <c r="R17" s="7"/>
      <c r="S17" s="7">
        <f t="shared" si="2"/>
        <v>44484822</v>
      </c>
      <c r="T17" s="7"/>
      <c r="U17" s="9">
        <f t="shared" si="3"/>
        <v>5.5703352564711118E-3</v>
      </c>
    </row>
    <row r="18" spans="1:21">
      <c r="A18" s="1" t="s">
        <v>29</v>
      </c>
      <c r="C18" s="7">
        <v>0</v>
      </c>
      <c r="D18" s="7"/>
      <c r="E18" s="7">
        <v>-13426370</v>
      </c>
      <c r="F18" s="7"/>
      <c r="G18" s="7">
        <v>0</v>
      </c>
      <c r="H18" s="7"/>
      <c r="I18" s="7">
        <f t="shared" si="0"/>
        <v>-13426370</v>
      </c>
      <c r="J18" s="7"/>
      <c r="K18" s="9">
        <f t="shared" si="1"/>
        <v>9.9862151633221315E-3</v>
      </c>
      <c r="L18" s="7"/>
      <c r="M18" s="7">
        <v>0</v>
      </c>
      <c r="N18" s="7"/>
      <c r="O18" s="7">
        <v>215456626</v>
      </c>
      <c r="P18" s="7"/>
      <c r="Q18" s="7">
        <v>26796550</v>
      </c>
      <c r="R18" s="7"/>
      <c r="S18" s="7">
        <f t="shared" si="2"/>
        <v>242253176</v>
      </c>
      <c r="T18" s="7"/>
      <c r="U18" s="9">
        <f t="shared" si="3"/>
        <v>3.033464778761847E-2</v>
      </c>
    </row>
    <row r="19" spans="1:21">
      <c r="A19" s="1" t="s">
        <v>18</v>
      </c>
      <c r="C19" s="7">
        <v>0</v>
      </c>
      <c r="D19" s="7"/>
      <c r="E19" s="7">
        <v>-106127205</v>
      </c>
      <c r="F19" s="7"/>
      <c r="G19" s="7">
        <v>0</v>
      </c>
      <c r="H19" s="7"/>
      <c r="I19" s="7">
        <f t="shared" si="0"/>
        <v>-106127205</v>
      </c>
      <c r="J19" s="7"/>
      <c r="K19" s="9">
        <f t="shared" si="1"/>
        <v>7.8934894823544724E-2</v>
      </c>
      <c r="L19" s="7"/>
      <c r="M19" s="7">
        <v>0</v>
      </c>
      <c r="N19" s="7"/>
      <c r="O19" s="7">
        <v>-20241289</v>
      </c>
      <c r="P19" s="7"/>
      <c r="Q19" s="7">
        <v>3374091</v>
      </c>
      <c r="R19" s="7"/>
      <c r="S19" s="7">
        <f t="shared" si="2"/>
        <v>-16867198</v>
      </c>
      <c r="T19" s="7"/>
      <c r="U19" s="9">
        <f t="shared" si="3"/>
        <v>-2.1120899999842423E-3</v>
      </c>
    </row>
    <row r="20" spans="1:21">
      <c r="A20" s="1" t="s">
        <v>107</v>
      </c>
      <c r="C20" s="7">
        <v>0</v>
      </c>
      <c r="D20" s="7"/>
      <c r="E20" s="7">
        <v>0</v>
      </c>
      <c r="F20" s="7"/>
      <c r="G20" s="7">
        <v>0</v>
      </c>
      <c r="H20" s="7"/>
      <c r="I20" s="7">
        <f t="shared" si="0"/>
        <v>0</v>
      </c>
      <c r="J20" s="7"/>
      <c r="K20" s="9">
        <f t="shared" si="1"/>
        <v>0</v>
      </c>
      <c r="L20" s="7"/>
      <c r="M20" s="7">
        <v>0</v>
      </c>
      <c r="N20" s="7"/>
      <c r="O20" s="7">
        <v>0</v>
      </c>
      <c r="P20" s="7"/>
      <c r="Q20" s="7">
        <v>101035891</v>
      </c>
      <c r="R20" s="7"/>
      <c r="S20" s="7">
        <f t="shared" si="2"/>
        <v>101035891</v>
      </c>
      <c r="T20" s="7"/>
      <c r="U20" s="9">
        <f t="shared" si="3"/>
        <v>1.2651591273227356E-2</v>
      </c>
    </row>
    <row r="21" spans="1:21">
      <c r="A21" s="1" t="s">
        <v>16</v>
      </c>
      <c r="C21" s="7">
        <v>0</v>
      </c>
      <c r="D21" s="7"/>
      <c r="E21" s="7">
        <v>83549902</v>
      </c>
      <c r="F21" s="7"/>
      <c r="G21" s="7">
        <v>0</v>
      </c>
      <c r="H21" s="7"/>
      <c r="I21" s="7">
        <f t="shared" si="0"/>
        <v>83549902</v>
      </c>
      <c r="J21" s="7"/>
      <c r="K21" s="9">
        <f t="shared" si="1"/>
        <v>-6.2142433006574231E-2</v>
      </c>
      <c r="L21" s="7"/>
      <c r="M21" s="7">
        <v>0</v>
      </c>
      <c r="N21" s="7"/>
      <c r="O21" s="7">
        <v>438127538</v>
      </c>
      <c r="P21" s="7"/>
      <c r="Q21" s="7">
        <v>73547227</v>
      </c>
      <c r="R21" s="7"/>
      <c r="S21" s="7">
        <f t="shared" si="2"/>
        <v>511674765</v>
      </c>
      <c r="T21" s="7"/>
      <c r="U21" s="9">
        <f t="shared" si="3"/>
        <v>6.407129117715861E-2</v>
      </c>
    </row>
    <row r="22" spans="1:21">
      <c r="A22" s="1" t="s">
        <v>27</v>
      </c>
      <c r="C22" s="7">
        <v>0</v>
      </c>
      <c r="D22" s="7"/>
      <c r="E22" s="7">
        <v>244658861</v>
      </c>
      <c r="F22" s="7"/>
      <c r="G22" s="7">
        <v>0</v>
      </c>
      <c r="H22" s="7"/>
      <c r="I22" s="7">
        <f t="shared" si="0"/>
        <v>244658861</v>
      </c>
      <c r="J22" s="7"/>
      <c r="K22" s="9">
        <f t="shared" si="1"/>
        <v>-0.18197145077629481</v>
      </c>
      <c r="L22" s="7"/>
      <c r="M22" s="7">
        <v>0</v>
      </c>
      <c r="N22" s="7"/>
      <c r="O22" s="7">
        <v>466167152</v>
      </c>
      <c r="P22" s="7"/>
      <c r="Q22" s="7">
        <v>0</v>
      </c>
      <c r="R22" s="7"/>
      <c r="S22" s="7">
        <f t="shared" si="2"/>
        <v>466167152</v>
      </c>
      <c r="T22" s="7"/>
      <c r="U22" s="9">
        <f t="shared" si="3"/>
        <v>5.8372883276779843E-2</v>
      </c>
    </row>
    <row r="23" spans="1:21">
      <c r="A23" s="1" t="s">
        <v>23</v>
      </c>
      <c r="C23" s="7">
        <v>0</v>
      </c>
      <c r="D23" s="7"/>
      <c r="E23" s="7">
        <v>-37304309</v>
      </c>
      <c r="F23" s="7"/>
      <c r="G23" s="7">
        <v>0</v>
      </c>
      <c r="H23" s="7"/>
      <c r="I23" s="7">
        <f t="shared" si="0"/>
        <v>-37304309</v>
      </c>
      <c r="J23" s="7"/>
      <c r="K23" s="9">
        <f t="shared" si="1"/>
        <v>2.7746059150243457E-2</v>
      </c>
      <c r="L23" s="7"/>
      <c r="M23" s="7">
        <v>0</v>
      </c>
      <c r="N23" s="7"/>
      <c r="O23" s="7">
        <v>146585357</v>
      </c>
      <c r="P23" s="7"/>
      <c r="Q23" s="7">
        <v>0</v>
      </c>
      <c r="R23" s="7"/>
      <c r="S23" s="7">
        <f t="shared" si="2"/>
        <v>146585357</v>
      </c>
      <c r="T23" s="7"/>
      <c r="U23" s="9">
        <f t="shared" si="3"/>
        <v>1.8355239955315648E-2</v>
      </c>
    </row>
    <row r="24" spans="1:21">
      <c r="A24" s="1" t="s">
        <v>34</v>
      </c>
      <c r="C24" s="7">
        <v>0</v>
      </c>
      <c r="D24" s="7"/>
      <c r="E24" s="7">
        <v>-45381037</v>
      </c>
      <c r="F24" s="7"/>
      <c r="G24" s="7">
        <v>0</v>
      </c>
      <c r="H24" s="7"/>
      <c r="I24" s="7">
        <f t="shared" si="0"/>
        <v>-45381037</v>
      </c>
      <c r="J24" s="7"/>
      <c r="K24" s="9">
        <f t="shared" si="1"/>
        <v>3.375333763457157E-2</v>
      </c>
      <c r="L24" s="7"/>
      <c r="M24" s="7">
        <v>0</v>
      </c>
      <c r="N24" s="7"/>
      <c r="O24" s="7">
        <v>-45381037</v>
      </c>
      <c r="P24" s="7"/>
      <c r="Q24" s="7">
        <v>0</v>
      </c>
      <c r="R24" s="7"/>
      <c r="S24" s="7">
        <f t="shared" si="2"/>
        <v>-45381037</v>
      </c>
      <c r="T24" s="7"/>
      <c r="U24" s="9">
        <f t="shared" si="3"/>
        <v>-5.6825582077482525E-3</v>
      </c>
    </row>
    <row r="25" spans="1:21">
      <c r="A25" s="1" t="s">
        <v>26</v>
      </c>
      <c r="C25" s="7">
        <v>0</v>
      </c>
      <c r="D25" s="7"/>
      <c r="E25" s="7">
        <v>-154975277</v>
      </c>
      <c r="F25" s="7"/>
      <c r="G25" s="7">
        <v>0</v>
      </c>
      <c r="H25" s="7"/>
      <c r="I25" s="7">
        <f t="shared" si="0"/>
        <v>-154975277</v>
      </c>
      <c r="J25" s="7"/>
      <c r="K25" s="9">
        <f t="shared" si="1"/>
        <v>0.11526693075771392</v>
      </c>
      <c r="L25" s="7"/>
      <c r="M25" s="7">
        <v>0</v>
      </c>
      <c r="N25" s="7"/>
      <c r="O25" s="7">
        <v>-91864504</v>
      </c>
      <c r="P25" s="7"/>
      <c r="Q25" s="7">
        <v>0</v>
      </c>
      <c r="R25" s="7"/>
      <c r="S25" s="7">
        <f t="shared" si="2"/>
        <v>-91864504</v>
      </c>
      <c r="T25" s="7"/>
      <c r="U25" s="9">
        <f t="shared" si="3"/>
        <v>-1.1503161358034241E-2</v>
      </c>
    </row>
    <row r="26" spans="1:21">
      <c r="A26" s="1" t="s">
        <v>31</v>
      </c>
      <c r="C26" s="7">
        <v>0</v>
      </c>
      <c r="D26" s="7"/>
      <c r="E26" s="7">
        <v>63397800</v>
      </c>
      <c r="F26" s="7"/>
      <c r="G26" s="7">
        <v>0</v>
      </c>
      <c r="H26" s="7"/>
      <c r="I26" s="7">
        <f t="shared" si="0"/>
        <v>63397800</v>
      </c>
      <c r="J26" s="7"/>
      <c r="K26" s="9">
        <f t="shared" si="1"/>
        <v>-4.7153778100950873E-2</v>
      </c>
      <c r="L26" s="7"/>
      <c r="M26" s="7">
        <v>0</v>
      </c>
      <c r="N26" s="7"/>
      <c r="O26" s="7">
        <v>63397803</v>
      </c>
      <c r="P26" s="7"/>
      <c r="Q26" s="7">
        <v>0</v>
      </c>
      <c r="R26" s="7"/>
      <c r="S26" s="7">
        <f t="shared" si="2"/>
        <v>63397803</v>
      </c>
      <c r="T26" s="7"/>
      <c r="U26" s="9">
        <f t="shared" si="3"/>
        <v>7.9385957132459706E-3</v>
      </c>
    </row>
    <row r="27" spans="1:21">
      <c r="A27" s="1" t="s">
        <v>30</v>
      </c>
      <c r="C27" s="7">
        <v>0</v>
      </c>
      <c r="D27" s="7"/>
      <c r="E27" s="7">
        <v>-292810698</v>
      </c>
      <c r="F27" s="7"/>
      <c r="G27" s="7">
        <v>0</v>
      </c>
      <c r="H27" s="7"/>
      <c r="I27" s="7">
        <f>C27+E27+G27</f>
        <v>-292810698</v>
      </c>
      <c r="J27" s="7"/>
      <c r="K27" s="9">
        <f t="shared" si="1"/>
        <v>0.2177856436513024</v>
      </c>
      <c r="L27" s="7"/>
      <c r="M27" s="7">
        <v>0</v>
      </c>
      <c r="N27" s="7"/>
      <c r="O27" s="7">
        <v>-292810698</v>
      </c>
      <c r="P27" s="7"/>
      <c r="Q27" s="7">
        <v>0</v>
      </c>
      <c r="R27" s="7"/>
      <c r="S27" s="7">
        <f>M27+O27+Q27</f>
        <v>-292810698</v>
      </c>
      <c r="T27" s="7"/>
      <c r="U27" s="9">
        <f t="shared" si="3"/>
        <v>-3.6665399145383012E-2</v>
      </c>
    </row>
    <row r="28" spans="1:21">
      <c r="A28" s="1" t="s">
        <v>33</v>
      </c>
      <c r="C28" s="7">
        <v>0</v>
      </c>
      <c r="D28" s="7"/>
      <c r="E28" s="7">
        <v>222799271</v>
      </c>
      <c r="F28" s="7"/>
      <c r="G28" s="7">
        <v>0</v>
      </c>
      <c r="H28" s="7"/>
      <c r="I28" s="7">
        <f t="shared" si="0"/>
        <v>222799271</v>
      </c>
      <c r="J28" s="7"/>
      <c r="K28" s="9">
        <f t="shared" si="1"/>
        <v>-0.16571280684483719</v>
      </c>
      <c r="L28" s="7"/>
      <c r="M28" s="7">
        <v>0</v>
      </c>
      <c r="N28" s="7"/>
      <c r="O28" s="7">
        <v>222799271</v>
      </c>
      <c r="P28" s="7"/>
      <c r="Q28" s="7">
        <v>0</v>
      </c>
      <c r="R28" s="7"/>
      <c r="S28" s="7">
        <f>M28+O28+Q28</f>
        <v>222799271</v>
      </c>
      <c r="T28" s="7"/>
      <c r="U28" s="9">
        <f t="shared" si="3"/>
        <v>2.7898653486066818E-2</v>
      </c>
    </row>
    <row r="29" spans="1:21">
      <c r="A29" s="1" t="s">
        <v>32</v>
      </c>
      <c r="C29" s="7">
        <v>0</v>
      </c>
      <c r="D29" s="7"/>
      <c r="E29" s="7">
        <v>-183461829</v>
      </c>
      <c r="F29" s="7"/>
      <c r="G29" s="7">
        <v>0</v>
      </c>
      <c r="H29" s="7"/>
      <c r="I29" s="7">
        <f>C29+E29+G29</f>
        <v>-183461829</v>
      </c>
      <c r="J29" s="7"/>
      <c r="K29" s="9">
        <f t="shared" si="1"/>
        <v>0.13645455165101303</v>
      </c>
      <c r="L29" s="7"/>
      <c r="M29" s="7">
        <v>0</v>
      </c>
      <c r="N29" s="7"/>
      <c r="O29" s="7">
        <v>-183461829</v>
      </c>
      <c r="P29" s="7"/>
      <c r="Q29" s="7">
        <v>0</v>
      </c>
      <c r="R29" s="7"/>
      <c r="S29" s="7">
        <f t="shared" si="2"/>
        <v>-183461829</v>
      </c>
      <c r="T29" s="7"/>
      <c r="U29" s="9">
        <f t="shared" si="3"/>
        <v>-2.2972866886943468E-2</v>
      </c>
    </row>
    <row r="30" spans="1:21" ht="24.75" thickBot="1">
      <c r="C30" s="8">
        <f>SUM(C8:C29)</f>
        <v>0</v>
      </c>
      <c r="D30" s="7"/>
      <c r="E30" s="8">
        <f>SUM(E8:E29)</f>
        <v>-6570419209</v>
      </c>
      <c r="F30" s="7"/>
      <c r="G30" s="8">
        <f>SUM(G8:G29)</f>
        <v>5225928851</v>
      </c>
      <c r="H30" s="7"/>
      <c r="I30" s="8">
        <f>SUM(I8:I29)</f>
        <v>-1344490358</v>
      </c>
      <c r="J30" s="7"/>
      <c r="K30" s="10">
        <f>SUM(K8:K29)</f>
        <v>0.99999999999999989</v>
      </c>
      <c r="L30" s="7"/>
      <c r="M30" s="8">
        <f>SUM(M8:M29)</f>
        <v>164500000</v>
      </c>
      <c r="N30" s="7"/>
      <c r="O30" s="8">
        <f>SUM(O8:O29)</f>
        <v>1296223050</v>
      </c>
      <c r="P30" s="7"/>
      <c r="Q30" s="8">
        <f>SUM(Q8:Q29)</f>
        <v>6525299326</v>
      </c>
      <c r="R30" s="7"/>
      <c r="S30" s="8">
        <f>SUM(S8:S29)</f>
        <v>7986022376</v>
      </c>
      <c r="T30" s="7"/>
      <c r="U30" s="10">
        <f>SUM(U8:U29)</f>
        <v>1.0000000000000002</v>
      </c>
    </row>
    <row r="31" spans="1:21" ht="24.75" thickTop="1"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3:21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</row>
  </sheetData>
  <mergeCells count="16">
    <mergeCell ref="A4:U4"/>
    <mergeCell ref="A3:U3"/>
    <mergeCell ref="A2:U2"/>
    <mergeCell ref="A6:A7"/>
    <mergeCell ref="C7"/>
    <mergeCell ref="E7"/>
    <mergeCell ref="G7"/>
    <mergeCell ref="I7"/>
    <mergeCell ref="S7"/>
    <mergeCell ref="U7"/>
    <mergeCell ref="M6:U6"/>
    <mergeCell ref="K7"/>
    <mergeCell ref="C6:K6"/>
    <mergeCell ref="M7"/>
    <mergeCell ref="O7"/>
    <mergeCell ref="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2023-05-29T07:16:11Z</dcterms:created>
  <dcterms:modified xsi:type="dcterms:W3CDTF">2023-05-30T13:21:00Z</dcterms:modified>
</cp:coreProperties>
</file>