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فروردین 1402\"/>
    </mc:Choice>
  </mc:AlternateContent>
  <xr:revisionPtr revIDLastSave="0" documentId="13_ncr:1_{C34327F3-E641-4E6C-AF13-8B6392A44CB5}" xr6:coauthVersionLast="47" xr6:coauthVersionMax="47" xr10:uidLastSave="{00000000-0000-0000-0000-000000000000}"/>
  <bookViews>
    <workbookView xWindow="-120" yWindow="-120" windowWidth="29040" windowHeight="15840" tabRatio="786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جمع درآمدها" sheetId="15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5" l="1"/>
  <c r="E11" i="15"/>
  <c r="E8" i="15"/>
  <c r="E9" i="15"/>
  <c r="E10" i="15"/>
  <c r="E7" i="15"/>
  <c r="C11" i="15"/>
  <c r="K11" i="13"/>
  <c r="G11" i="13"/>
  <c r="K9" i="13"/>
  <c r="K10" i="13"/>
  <c r="K8" i="13"/>
  <c r="G9" i="13"/>
  <c r="G10" i="13"/>
  <c r="G8" i="13"/>
  <c r="E11" i="13"/>
  <c r="I11" i="13"/>
  <c r="Q14" i="12"/>
  <c r="O14" i="12"/>
  <c r="M14" i="12"/>
  <c r="K14" i="12"/>
  <c r="I14" i="12"/>
  <c r="G14" i="12"/>
  <c r="E14" i="12"/>
  <c r="C14" i="12"/>
  <c r="O25" i="11"/>
  <c r="I23" i="11"/>
  <c r="K25" i="11"/>
  <c r="U11" i="11"/>
  <c r="U15" i="11"/>
  <c r="U19" i="11"/>
  <c r="U23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8" i="11"/>
  <c r="M25" i="11"/>
  <c r="Q25" i="11"/>
  <c r="S25" i="11"/>
  <c r="U12" i="11" s="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4" i="11"/>
  <c r="I8" i="11"/>
  <c r="C25" i="11"/>
  <c r="E25" i="11"/>
  <c r="G25" i="11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8" i="10"/>
  <c r="E25" i="10"/>
  <c r="G25" i="10"/>
  <c r="I25" i="10"/>
  <c r="M25" i="10"/>
  <c r="O25" i="10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8" i="9"/>
  <c r="I29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8" i="9"/>
  <c r="E29" i="9"/>
  <c r="G29" i="9"/>
  <c r="M29" i="9"/>
  <c r="O29" i="9"/>
  <c r="I9" i="8"/>
  <c r="M9" i="8"/>
  <c r="K9" i="8"/>
  <c r="O9" i="8"/>
  <c r="S9" i="8"/>
  <c r="Q9" i="8"/>
  <c r="I12" i="7"/>
  <c r="K12" i="7"/>
  <c r="M12" i="7"/>
  <c r="O12" i="7"/>
  <c r="Q12" i="7"/>
  <c r="S12" i="7"/>
  <c r="S11" i="6"/>
  <c r="K11" i="6"/>
  <c r="M11" i="6"/>
  <c r="O11" i="6"/>
  <c r="Q11" i="6"/>
  <c r="AG15" i="3"/>
  <c r="AI15" i="3"/>
  <c r="AK15" i="3"/>
  <c r="Q15" i="3"/>
  <c r="S15" i="3"/>
  <c r="W15" i="3"/>
  <c r="AA15" i="3"/>
  <c r="E26" i="1"/>
  <c r="G26" i="1"/>
  <c r="K26" i="1"/>
  <c r="O26" i="1"/>
  <c r="U26" i="1"/>
  <c r="W26" i="1"/>
  <c r="U22" i="11" l="1"/>
  <c r="U18" i="11"/>
  <c r="U14" i="11"/>
  <c r="U10" i="11"/>
  <c r="U8" i="11"/>
  <c r="U21" i="11"/>
  <c r="U17" i="11"/>
  <c r="U13" i="11"/>
  <c r="U9" i="11"/>
  <c r="U24" i="11"/>
  <c r="U20" i="11"/>
  <c r="U16" i="11"/>
  <c r="I25" i="11"/>
  <c r="Q25" i="10"/>
  <c r="Q29" i="9"/>
  <c r="Y26" i="1"/>
  <c r="U25" i="11" l="1"/>
</calcChain>
</file>

<file path=xl/sharedStrings.xml><?xml version="1.0" encoding="utf-8"?>
<sst xmlns="http://schemas.openxmlformats.org/spreadsheetml/2006/main" count="509" uniqueCount="116">
  <si>
    <t>صندوق سرمایه گذاری تعالی دانش مالی اسلامی</t>
  </si>
  <si>
    <t>صورت وضعیت سبد</t>
  </si>
  <si>
    <t>برای ماه منتهی به 1402/01/31</t>
  </si>
  <si>
    <t>نام شرکت</t>
  </si>
  <si>
    <t>1401/12/29</t>
  </si>
  <si>
    <t>تغییرات طی دوره</t>
  </si>
  <si>
    <t>1402/01/31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</si>
  <si>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</si>
  <si>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</si>
  <si>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</si>
  <si>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</si>
  <si>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</si>
  <si>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</si>
  <si>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</si>
  <si>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</si>
  <si>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پالایش نفت اصفهان</t>
  </si>
  <si>
    <t>پالایش نفت تبریز</t>
  </si>
  <si>
    <t>پویا زرکان آق دره</t>
  </si>
  <si>
    <t>توسعه حمل و نقل ریلی پارسیان</t>
  </si>
  <si>
    <t>سرمایه گذاری تامین اجتماعی</t>
  </si>
  <si>
    <t>سرمایه گذاری صدرتامین</t>
  </si>
  <si>
    <t>سرمایه‌گذاری‌غدیر(هلدینگ‌</t>
  </si>
  <si>
    <t>سیمان فارس و خوزستان</t>
  </si>
  <si>
    <t>صنایع فروآلیاژ ایران</t>
  </si>
  <si>
    <t>فجر انرژی خلیج فارس</t>
  </si>
  <si>
    <t>گروه انتخاب الکترونیک آرمان</t>
  </si>
  <si>
    <t>گسترش نفت و گاز پارسیان</t>
  </si>
  <si>
    <t>محصولات کاغذی لطیف</t>
  </si>
  <si>
    <t>ملی شیمی کشاورز</t>
  </si>
  <si>
    <t>نفت سپاهان</t>
  </si>
  <si>
    <t>مبین انرژی خلیج فارس</t>
  </si>
  <si>
    <t>فرآورده های سیمان شرق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</si>
  <si>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</si>
  <si>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</si>
  <si>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</si>
  <si>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</si>
  <si>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</si>
  <si>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</si>
  <si>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</si>
  <si>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</si>
  <si>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</si>
  <si>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اسنادخزانه-م6بودجه99-020321</t>
  </si>
  <si>
    <t>بله</t>
  </si>
  <si>
    <t>1399/08/27</t>
  </si>
  <si>
    <t>1402/03/21</t>
  </si>
  <si>
    <t>گام بانک تجارت0206</t>
  </si>
  <si>
    <t>1401/07/02</t>
  </si>
  <si>
    <t>1402/06/28</t>
  </si>
  <si>
    <t>گام بانک سینا0206</t>
  </si>
  <si>
    <t>1401/04/01</t>
  </si>
  <si>
    <t>گام بانک صادرات ایران0207</t>
  </si>
  <si>
    <t>1402/07/30</t>
  </si>
  <si>
    <t>گواهی اعتبارمولد رفاه0208</t>
  </si>
  <si>
    <t>1401/09/01</t>
  </si>
  <si>
    <t>1402/08/30</t>
  </si>
  <si>
    <t>مرابحه عام دولت86-ش.خ020404</t>
  </si>
  <si>
    <t>1400/03/04</t>
  </si>
  <si>
    <t>1402/04/04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</si>
  <si>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</si>
  <si>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</si>
  <si>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</si>
  <si>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</si>
  <si>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</si>
  <si>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</si>
  <si>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</si>
  <si>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</si>
  <si>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</si>
  <si>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مستقل مرکزی</t>
  </si>
  <si>
    <t>9507838739</t>
  </si>
  <si>
    <t>سپرده کوتاه مدت</t>
  </si>
  <si>
    <t>1400/03/02</t>
  </si>
  <si>
    <t>بانک پاسارگاد هفت تیر</t>
  </si>
  <si>
    <t>207-8100-15139318-1</t>
  </si>
  <si>
    <t>1400/11/27</t>
  </si>
  <si>
    <t>بانک خاورمیانه آفریقا</t>
  </si>
  <si>
    <t>100910810707074865</t>
  </si>
  <si>
    <t>1401/08/07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</si>
  <si>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</si>
  <si>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</si>
  <si>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</si>
  <si>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</si>
  <si>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</si>
  <si>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</si>
  <si>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</si>
  <si>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</si>
  <si>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</si>
  <si>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</si>
  <si>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</si>
  <si>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</si>
  <si>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</si>
  <si>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</si>
  <si>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</si>
  <si>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</si>
  <si>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بهای فروش</t>
  </si>
  <si>
    <t>ارزش دفتری</t>
  </si>
  <si>
    <t>سود و زیان ناشی از تغییر قیمت</t>
  </si>
  <si>
    <t>سود و زیان ناشی از فروش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</si>
  <si>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</si>
  <si>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</si>
  <si>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</si>
  <si>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</si>
  <si>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</si>
  <si>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</si>
  <si>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</si>
  <si>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</si>
  <si>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</si>
  <si>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</si>
  <si>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</si>
  <si>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</si>
  <si>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</si>
  <si>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</si>
  <si>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</si>
  <si>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1402/01/01</t>
  </si>
  <si>
    <t>-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</si>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</sst>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10" fontId="2" fillId="0" borderId="2" xfId="1" applyNumberFormat="1" applyFont="1" applyBorder="1" applyAlignment="1">
      <alignment horizontal="center"/>
    </xf>
    <xf numFmtId="3" fontId="2" fillId="0" borderId="2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238125</xdr:colOff>
          <xdr:row>34</xdr:row>
          <xdr:rowOff>180975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752C650-7375-D499-A0CA-2C414313E6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F4D20-F210-442D-8ABA-46B307F28E89}">
  <dimension ref="A1"/>
  <sheetViews>
    <sheetView rightToLeft="1" workbookViewId="0"/>
  </sheetViews>
  <sheetFormatPr defaultRowHeight="1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238125</xdr:colOff>
                <xdr:row>34</xdr:row>
                <xdr:rowOff>180975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Z46"/>
  <sheetViews>
    <sheetView rightToLeft="1" workbookViewId="0">
      <selection activeCell="I27" sqref="I27"/>
    </sheetView>
  </sheetViews>
  <sheetFormatPr defaultRowHeight="24"/>
  <cols>
    <col min="1" max="1" width="28.2851562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4.28515625" style="1" bestFit="1" customWidth="1"/>
    <col min="8" max="8" width="1" style="1" customWidth="1"/>
    <col min="9" max="9" width="1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1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6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6" ht="24.75">
      <c r="A3" s="15" t="s">
        <v>77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6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6" spans="1:26" ht="24.75">
      <c r="A6" s="15" t="s">
        <v>3</v>
      </c>
      <c r="C6" s="16" t="s">
        <v>79</v>
      </c>
      <c r="D6" s="16" t="s">
        <v>79</v>
      </c>
      <c r="E6" s="16" t="s">
        <v>79</v>
      </c>
      <c r="F6" s="16" t="s">
        <v>79</v>
      </c>
      <c r="G6" s="16" t="s">
        <v>79</v>
      </c>
      <c r="H6" s="16" t="s">
        <v>79</v>
      </c>
      <c r="I6" s="16" t="s">
        <v>79</v>
      </c>
      <c r="J6" s="16" t="s">
        <v>79</v>
      </c>
      <c r="K6" s="16" t="s">
        <v>79</v>
      </c>
      <c r="M6" s="16" t="s">
        <v>80</v>
      </c>
      <c r="N6" s="16" t="s">
        <v>80</v>
      </c>
      <c r="O6" s="16" t="s">
        <v>80</v>
      </c>
      <c r="P6" s="16" t="s">
        <v>80</v>
      </c>
      <c r="Q6" s="16" t="s">
        <v>80</v>
      </c>
      <c r="R6" s="16" t="s">
        <v>80</v>
      </c>
      <c r="S6" s="16" t="s">
        <v>80</v>
      </c>
      <c r="T6" s="16" t="s">
        <v>80</v>
      </c>
      <c r="U6" s="16" t="s">
        <v>80</v>
      </c>
    </row>
    <row r="7" spans="1:26" ht="24.75">
      <c r="A7" s="16" t="s">
        <v>3</v>
      </c>
      <c r="C7" s="16" t="s">
        <v>97</v>
      </c>
      <c r="E7" s="16" t="s">
        <v>98</v>
      </c>
      <c r="G7" s="16" t="s">
        <v>99</v>
      </c>
      <c r="I7" s="16" t="s">
        <v>64</v>
      </c>
      <c r="K7" s="16" t="s">
        <v>100</v>
      </c>
      <c r="M7" s="16" t="s">
        <v>97</v>
      </c>
      <c r="O7" s="16" t="s">
        <v>98</v>
      </c>
      <c r="Q7" s="16" t="s">
        <v>99</v>
      </c>
      <c r="S7" s="16" t="s">
        <v>64</v>
      </c>
      <c r="U7" s="16" t="s">
        <v>100</v>
      </c>
    </row>
    <row r="8" spans="1:26">
      <c r="A8" s="1" t="s">
        <v>16</v>
      </c>
      <c r="C8" s="9">
        <v>0</v>
      </c>
      <c r="D8" s="9"/>
      <c r="E8" s="9">
        <v>0</v>
      </c>
      <c r="F8" s="9"/>
      <c r="G8" s="9">
        <v>24575273</v>
      </c>
      <c r="H8" s="9"/>
      <c r="I8" s="9">
        <f>C8+E8+G8</f>
        <v>24575273</v>
      </c>
      <c r="J8" s="4"/>
      <c r="K8" s="10">
        <f>I8/$I$25</f>
        <v>2.5842577269243969E-3</v>
      </c>
      <c r="L8" s="4"/>
      <c r="M8" s="9">
        <v>0</v>
      </c>
      <c r="N8" s="9"/>
      <c r="O8" s="9">
        <v>0</v>
      </c>
      <c r="P8" s="9"/>
      <c r="Q8" s="9">
        <v>24575273</v>
      </c>
      <c r="R8" s="9"/>
      <c r="S8" s="9">
        <v>24575273</v>
      </c>
      <c r="T8" s="4"/>
      <c r="U8" s="10">
        <f>S8/$S$25</f>
        <v>2.5842577269243969E-3</v>
      </c>
      <c r="V8" s="4"/>
      <c r="W8" s="4"/>
      <c r="X8" s="4"/>
      <c r="Y8" s="4"/>
      <c r="Z8" s="4"/>
    </row>
    <row r="9" spans="1:26">
      <c r="A9" s="1" t="s">
        <v>24</v>
      </c>
      <c r="C9" s="9">
        <v>0</v>
      </c>
      <c r="D9" s="9"/>
      <c r="E9" s="9">
        <v>306714127</v>
      </c>
      <c r="F9" s="9"/>
      <c r="G9" s="9">
        <v>9543049</v>
      </c>
      <c r="H9" s="9"/>
      <c r="I9" s="9">
        <f t="shared" ref="I9:I24" si="0">C9+E9+G9</f>
        <v>316257176</v>
      </c>
      <c r="J9" s="4"/>
      <c r="K9" s="10">
        <f t="shared" ref="K9:K24" si="1">I9/$I$25</f>
        <v>3.3256601087332339E-2</v>
      </c>
      <c r="L9" s="4"/>
      <c r="M9" s="9">
        <v>0</v>
      </c>
      <c r="N9" s="9"/>
      <c r="O9" s="9">
        <v>306714127</v>
      </c>
      <c r="P9" s="9"/>
      <c r="Q9" s="9">
        <v>9543049</v>
      </c>
      <c r="R9" s="9"/>
      <c r="S9" s="9">
        <v>316257176</v>
      </c>
      <c r="T9" s="4"/>
      <c r="U9" s="10">
        <f t="shared" ref="U9:U24" si="2">S9/$S$25</f>
        <v>3.3256601087332339E-2</v>
      </c>
      <c r="V9" s="4"/>
      <c r="W9" s="4"/>
      <c r="X9" s="4"/>
      <c r="Y9" s="4"/>
      <c r="Z9" s="4"/>
    </row>
    <row r="10" spans="1:26">
      <c r="A10" s="1" t="s">
        <v>25</v>
      </c>
      <c r="C10" s="9">
        <v>0</v>
      </c>
      <c r="D10" s="9"/>
      <c r="E10" s="9">
        <v>427788207</v>
      </c>
      <c r="F10" s="9"/>
      <c r="G10" s="9">
        <v>247974580</v>
      </c>
      <c r="H10" s="9"/>
      <c r="I10" s="9">
        <f t="shared" si="0"/>
        <v>675762787</v>
      </c>
      <c r="J10" s="4"/>
      <c r="K10" s="10">
        <f t="shared" si="1"/>
        <v>7.1061070364211845E-2</v>
      </c>
      <c r="L10" s="4"/>
      <c r="M10" s="9">
        <v>0</v>
      </c>
      <c r="N10" s="9"/>
      <c r="O10" s="9">
        <v>427788207</v>
      </c>
      <c r="P10" s="9"/>
      <c r="Q10" s="9">
        <v>247974580</v>
      </c>
      <c r="R10" s="9"/>
      <c r="S10" s="9">
        <v>675762787</v>
      </c>
      <c r="T10" s="4"/>
      <c r="U10" s="10">
        <f t="shared" si="2"/>
        <v>7.1061070364211845E-2</v>
      </c>
      <c r="V10" s="4"/>
      <c r="W10" s="4"/>
      <c r="X10" s="4"/>
      <c r="Y10" s="4"/>
      <c r="Z10" s="4"/>
    </row>
    <row r="11" spans="1:26">
      <c r="A11" s="1" t="s">
        <v>23</v>
      </c>
      <c r="C11" s="9">
        <v>0</v>
      </c>
      <c r="D11" s="9"/>
      <c r="E11" s="9">
        <v>537540540</v>
      </c>
      <c r="F11" s="9"/>
      <c r="G11" s="9">
        <v>238119511</v>
      </c>
      <c r="H11" s="9"/>
      <c r="I11" s="9">
        <f t="shared" si="0"/>
        <v>775660051</v>
      </c>
      <c r="J11" s="4"/>
      <c r="K11" s="10">
        <f t="shared" si="1"/>
        <v>8.1565949654488962E-2</v>
      </c>
      <c r="L11" s="4"/>
      <c r="M11" s="9">
        <v>0</v>
      </c>
      <c r="N11" s="9"/>
      <c r="O11" s="9">
        <v>537540540</v>
      </c>
      <c r="P11" s="9"/>
      <c r="Q11" s="9">
        <v>238119511</v>
      </c>
      <c r="R11" s="9"/>
      <c r="S11" s="9">
        <v>775660051</v>
      </c>
      <c r="T11" s="4"/>
      <c r="U11" s="10">
        <f t="shared" si="2"/>
        <v>8.1565949654488962E-2</v>
      </c>
      <c r="V11" s="4"/>
      <c r="W11" s="4"/>
      <c r="X11" s="4"/>
      <c r="Y11" s="4"/>
      <c r="Z11" s="4"/>
    </row>
    <row r="12" spans="1:26">
      <c r="A12" s="1" t="s">
        <v>22</v>
      </c>
      <c r="C12" s="9">
        <v>0</v>
      </c>
      <c r="D12" s="9"/>
      <c r="E12" s="9">
        <v>184535440</v>
      </c>
      <c r="F12" s="9"/>
      <c r="G12" s="9">
        <v>-28055863</v>
      </c>
      <c r="H12" s="9"/>
      <c r="I12" s="9">
        <f t="shared" si="0"/>
        <v>156479577</v>
      </c>
      <c r="J12" s="4"/>
      <c r="K12" s="10">
        <f t="shared" si="1"/>
        <v>1.6454895779514277E-2</v>
      </c>
      <c r="L12" s="4"/>
      <c r="M12" s="9">
        <v>0</v>
      </c>
      <c r="N12" s="9"/>
      <c r="O12" s="9">
        <v>184535440</v>
      </c>
      <c r="P12" s="9"/>
      <c r="Q12" s="9">
        <v>-28055863</v>
      </c>
      <c r="R12" s="9"/>
      <c r="S12" s="9">
        <v>156479577</v>
      </c>
      <c r="T12" s="4"/>
      <c r="U12" s="10">
        <f t="shared" si="2"/>
        <v>1.6454895779514277E-2</v>
      </c>
      <c r="V12" s="4"/>
      <c r="W12" s="4"/>
      <c r="X12" s="4"/>
      <c r="Y12" s="4"/>
      <c r="Z12" s="4"/>
    </row>
    <row r="13" spans="1:26">
      <c r="A13" s="1" t="s">
        <v>26</v>
      </c>
      <c r="C13" s="9">
        <v>0</v>
      </c>
      <c r="D13" s="9"/>
      <c r="E13" s="9">
        <v>211915326</v>
      </c>
      <c r="F13" s="9"/>
      <c r="G13" s="9">
        <v>9895250</v>
      </c>
      <c r="H13" s="9"/>
      <c r="I13" s="9">
        <f t="shared" si="0"/>
        <v>221810576</v>
      </c>
      <c r="J13" s="4"/>
      <c r="K13" s="10">
        <f t="shared" si="1"/>
        <v>2.3324896327359262E-2</v>
      </c>
      <c r="L13" s="4"/>
      <c r="M13" s="9">
        <v>0</v>
      </c>
      <c r="N13" s="9"/>
      <c r="O13" s="9">
        <v>211915326</v>
      </c>
      <c r="P13" s="9"/>
      <c r="Q13" s="9">
        <v>9895250</v>
      </c>
      <c r="R13" s="9"/>
      <c r="S13" s="9">
        <v>221810576</v>
      </c>
      <c r="T13" s="4"/>
      <c r="U13" s="10">
        <f t="shared" si="2"/>
        <v>2.3324896327359262E-2</v>
      </c>
      <c r="V13" s="4"/>
      <c r="W13" s="4"/>
      <c r="X13" s="4"/>
      <c r="Y13" s="4"/>
      <c r="Z13" s="4"/>
    </row>
    <row r="14" spans="1:26">
      <c r="A14" s="1" t="s">
        <v>15</v>
      </c>
      <c r="C14" s="9">
        <v>0</v>
      </c>
      <c r="D14" s="9"/>
      <c r="E14" s="9">
        <v>1044</v>
      </c>
      <c r="F14" s="9"/>
      <c r="G14" s="9">
        <v>228583348</v>
      </c>
      <c r="H14" s="9"/>
      <c r="I14" s="9">
        <f t="shared" si="0"/>
        <v>228584392</v>
      </c>
      <c r="J14" s="4"/>
      <c r="K14" s="10">
        <f t="shared" si="1"/>
        <v>2.4037209323384337E-2</v>
      </c>
      <c r="L14" s="4"/>
      <c r="M14" s="9">
        <v>0</v>
      </c>
      <c r="N14" s="9"/>
      <c r="O14" s="9">
        <v>1044</v>
      </c>
      <c r="P14" s="9"/>
      <c r="Q14" s="9">
        <v>228583348</v>
      </c>
      <c r="R14" s="9"/>
      <c r="S14" s="9">
        <v>228584392</v>
      </c>
      <c r="T14" s="4"/>
      <c r="U14" s="10">
        <f t="shared" si="2"/>
        <v>2.4037209323384337E-2</v>
      </c>
      <c r="V14" s="4"/>
      <c r="W14" s="4"/>
      <c r="X14" s="4"/>
      <c r="Y14" s="4"/>
      <c r="Z14" s="4"/>
    </row>
    <row r="15" spans="1:26">
      <c r="A15" s="1" t="s">
        <v>21</v>
      </c>
      <c r="C15" s="9">
        <v>140862170</v>
      </c>
      <c r="D15" s="9"/>
      <c r="E15" s="9">
        <v>128033638</v>
      </c>
      <c r="F15" s="9"/>
      <c r="G15" s="9">
        <v>-26077451</v>
      </c>
      <c r="H15" s="9"/>
      <c r="I15" s="9">
        <f t="shared" si="0"/>
        <v>242818357</v>
      </c>
      <c r="J15" s="4"/>
      <c r="K15" s="10">
        <f t="shared" si="1"/>
        <v>2.5534007915856593E-2</v>
      </c>
      <c r="L15" s="4"/>
      <c r="M15" s="9">
        <v>140862170</v>
      </c>
      <c r="N15" s="9"/>
      <c r="O15" s="9">
        <v>128033638</v>
      </c>
      <c r="P15" s="9"/>
      <c r="Q15" s="9">
        <v>-26077451</v>
      </c>
      <c r="R15" s="9"/>
      <c r="S15" s="9">
        <v>242818357</v>
      </c>
      <c r="T15" s="4"/>
      <c r="U15" s="10">
        <f t="shared" si="2"/>
        <v>2.5534007915856593E-2</v>
      </c>
      <c r="V15" s="4"/>
      <c r="W15" s="4"/>
      <c r="X15" s="4"/>
      <c r="Y15" s="4"/>
      <c r="Z15" s="4"/>
    </row>
    <row r="16" spans="1:26">
      <c r="A16" s="1" t="s">
        <v>29</v>
      </c>
      <c r="C16" s="9">
        <v>0</v>
      </c>
      <c r="D16" s="9"/>
      <c r="E16" s="9">
        <v>228882997</v>
      </c>
      <c r="F16" s="9"/>
      <c r="G16" s="9">
        <v>26796550</v>
      </c>
      <c r="H16" s="9"/>
      <c r="I16" s="9">
        <f t="shared" si="0"/>
        <v>255679547</v>
      </c>
      <c r="J16" s="4"/>
      <c r="K16" s="10">
        <f t="shared" si="1"/>
        <v>2.6886449845390511E-2</v>
      </c>
      <c r="L16" s="4"/>
      <c r="M16" s="9">
        <v>0</v>
      </c>
      <c r="N16" s="9"/>
      <c r="O16" s="9">
        <v>228882997</v>
      </c>
      <c r="P16" s="9"/>
      <c r="Q16" s="9">
        <v>26796550</v>
      </c>
      <c r="R16" s="9"/>
      <c r="S16" s="9">
        <v>255679547</v>
      </c>
      <c r="T16" s="4"/>
      <c r="U16" s="10">
        <f t="shared" si="2"/>
        <v>2.6886449845390511E-2</v>
      </c>
      <c r="V16" s="4"/>
      <c r="W16" s="4"/>
      <c r="X16" s="4"/>
      <c r="Y16" s="4"/>
      <c r="Z16" s="4"/>
    </row>
    <row r="17" spans="1:26">
      <c r="A17" s="1" t="s">
        <v>20</v>
      </c>
      <c r="C17" s="9">
        <v>0</v>
      </c>
      <c r="D17" s="9"/>
      <c r="E17" s="9">
        <v>85885916</v>
      </c>
      <c r="F17" s="9"/>
      <c r="G17" s="9">
        <v>3374091</v>
      </c>
      <c r="H17" s="9"/>
      <c r="I17" s="9">
        <f t="shared" si="0"/>
        <v>89260007</v>
      </c>
      <c r="J17" s="4"/>
      <c r="K17" s="10">
        <f t="shared" si="1"/>
        <v>9.386299098084314E-3</v>
      </c>
      <c r="L17" s="4"/>
      <c r="M17" s="9">
        <v>0</v>
      </c>
      <c r="N17" s="9"/>
      <c r="O17" s="9">
        <v>85885916</v>
      </c>
      <c r="P17" s="9"/>
      <c r="Q17" s="9">
        <v>3374091</v>
      </c>
      <c r="R17" s="9"/>
      <c r="S17" s="9">
        <v>89260007</v>
      </c>
      <c r="T17" s="4"/>
      <c r="U17" s="10">
        <f t="shared" si="2"/>
        <v>9.386299098084314E-3</v>
      </c>
      <c r="V17" s="4"/>
      <c r="W17" s="4"/>
      <c r="X17" s="4"/>
      <c r="Y17" s="4"/>
      <c r="Z17" s="4"/>
    </row>
    <row r="18" spans="1:26">
      <c r="A18" s="1" t="s">
        <v>18</v>
      </c>
      <c r="C18" s="9">
        <v>0</v>
      </c>
      <c r="D18" s="9"/>
      <c r="E18" s="9">
        <v>202731179</v>
      </c>
      <c r="F18" s="9"/>
      <c r="G18" s="9">
        <v>188367670</v>
      </c>
      <c r="H18" s="9"/>
      <c r="I18" s="9">
        <f t="shared" si="0"/>
        <v>391098849</v>
      </c>
      <c r="J18" s="4"/>
      <c r="K18" s="10">
        <f t="shared" si="1"/>
        <v>4.1126713933940351E-2</v>
      </c>
      <c r="L18" s="4"/>
      <c r="M18" s="9">
        <v>0</v>
      </c>
      <c r="N18" s="9"/>
      <c r="O18" s="9">
        <v>202731179</v>
      </c>
      <c r="P18" s="9"/>
      <c r="Q18" s="9">
        <v>188367670</v>
      </c>
      <c r="R18" s="9"/>
      <c r="S18" s="9">
        <v>391098849</v>
      </c>
      <c r="T18" s="4"/>
      <c r="U18" s="10">
        <f t="shared" si="2"/>
        <v>4.1126713933940351E-2</v>
      </c>
      <c r="V18" s="4"/>
      <c r="W18" s="4"/>
      <c r="X18" s="4"/>
      <c r="Y18" s="4"/>
      <c r="Z18" s="4"/>
    </row>
    <row r="19" spans="1:26">
      <c r="A19" s="1" t="s">
        <v>19</v>
      </c>
      <c r="C19" s="9">
        <v>0</v>
      </c>
      <c r="D19" s="9"/>
      <c r="E19" s="9">
        <v>0</v>
      </c>
      <c r="F19" s="9"/>
      <c r="G19" s="9">
        <v>101035891</v>
      </c>
      <c r="H19" s="9"/>
      <c r="I19" s="9">
        <f t="shared" si="0"/>
        <v>101035891</v>
      </c>
      <c r="J19" s="4"/>
      <c r="K19" s="10">
        <f t="shared" si="1"/>
        <v>1.0624613692529119E-2</v>
      </c>
      <c r="L19" s="4"/>
      <c r="M19" s="9">
        <v>0</v>
      </c>
      <c r="N19" s="9"/>
      <c r="O19" s="9">
        <v>0</v>
      </c>
      <c r="P19" s="9"/>
      <c r="Q19" s="9">
        <v>101035891</v>
      </c>
      <c r="R19" s="9"/>
      <c r="S19" s="9">
        <v>101035891</v>
      </c>
      <c r="T19" s="4"/>
      <c r="U19" s="10">
        <f t="shared" si="2"/>
        <v>1.0624613692529119E-2</v>
      </c>
      <c r="V19" s="4"/>
      <c r="W19" s="4"/>
      <c r="X19" s="4"/>
      <c r="Y19" s="4"/>
      <c r="Z19" s="4"/>
    </row>
    <row r="20" spans="1:26">
      <c r="A20" s="1" t="s">
        <v>28</v>
      </c>
      <c r="C20" s="9">
        <v>0</v>
      </c>
      <c r="D20" s="9"/>
      <c r="E20" s="9">
        <v>4932258661</v>
      </c>
      <c r="F20" s="9"/>
      <c r="G20" s="9">
        <v>201691349</v>
      </c>
      <c r="H20" s="9"/>
      <c r="I20" s="9">
        <f t="shared" si="0"/>
        <v>5133950010</v>
      </c>
      <c r="J20" s="4"/>
      <c r="K20" s="10">
        <f t="shared" si="1"/>
        <v>0.5398698921060241</v>
      </c>
      <c r="L20" s="4"/>
      <c r="M20" s="9">
        <v>0</v>
      </c>
      <c r="N20" s="9"/>
      <c r="O20" s="9">
        <v>4932258661</v>
      </c>
      <c r="P20" s="9"/>
      <c r="Q20" s="9">
        <v>201691349</v>
      </c>
      <c r="R20" s="9"/>
      <c r="S20" s="9">
        <v>5133950010</v>
      </c>
      <c r="T20" s="4"/>
      <c r="U20" s="10">
        <f t="shared" si="2"/>
        <v>0.5398698921060241</v>
      </c>
      <c r="V20" s="4"/>
      <c r="W20" s="4"/>
      <c r="X20" s="4"/>
      <c r="Y20" s="4"/>
      <c r="Z20" s="4"/>
    </row>
    <row r="21" spans="1:26">
      <c r="A21" s="1" t="s">
        <v>17</v>
      </c>
      <c r="C21" s="9">
        <v>0</v>
      </c>
      <c r="D21" s="9"/>
      <c r="E21" s="9">
        <v>354577636</v>
      </c>
      <c r="F21" s="9"/>
      <c r="G21" s="9">
        <v>73547227</v>
      </c>
      <c r="H21" s="9"/>
      <c r="I21" s="9">
        <f t="shared" si="0"/>
        <v>428124863</v>
      </c>
      <c r="J21" s="4"/>
      <c r="K21" s="10">
        <f t="shared" si="1"/>
        <v>4.5020252075987068E-2</v>
      </c>
      <c r="L21" s="4"/>
      <c r="M21" s="9">
        <v>0</v>
      </c>
      <c r="N21" s="9"/>
      <c r="O21" s="9">
        <v>354577636</v>
      </c>
      <c r="P21" s="9"/>
      <c r="Q21" s="9">
        <v>73547227</v>
      </c>
      <c r="R21" s="9"/>
      <c r="S21" s="9">
        <v>428124863</v>
      </c>
      <c r="T21" s="4"/>
      <c r="U21" s="10">
        <f t="shared" si="2"/>
        <v>4.5020252075987068E-2</v>
      </c>
      <c r="V21" s="4"/>
      <c r="W21" s="4"/>
      <c r="X21" s="4"/>
      <c r="Y21" s="4"/>
      <c r="Z21" s="4"/>
    </row>
    <row r="22" spans="1:26">
      <c r="A22" s="1" t="s">
        <v>27</v>
      </c>
      <c r="C22" s="9">
        <v>0</v>
      </c>
      <c r="D22" s="9"/>
      <c r="E22" s="9">
        <v>221508287</v>
      </c>
      <c r="F22" s="9"/>
      <c r="G22" s="9">
        <v>0</v>
      </c>
      <c r="H22" s="9"/>
      <c r="I22" s="9">
        <f t="shared" si="0"/>
        <v>221508287</v>
      </c>
      <c r="J22" s="4"/>
      <c r="K22" s="10">
        <f t="shared" si="1"/>
        <v>2.329310857533656E-2</v>
      </c>
      <c r="L22" s="4"/>
      <c r="M22" s="9">
        <v>0</v>
      </c>
      <c r="N22" s="9"/>
      <c r="O22" s="9">
        <v>221508287</v>
      </c>
      <c r="P22" s="9"/>
      <c r="Q22" s="9">
        <v>0</v>
      </c>
      <c r="R22" s="9"/>
      <c r="S22" s="9">
        <v>221508287</v>
      </c>
      <c r="T22" s="4"/>
      <c r="U22" s="10">
        <f t="shared" si="2"/>
        <v>2.329310857533656E-2</v>
      </c>
      <c r="V22" s="4"/>
      <c r="W22" s="4"/>
      <c r="X22" s="4"/>
      <c r="Y22" s="4"/>
      <c r="Z22" s="4"/>
    </row>
    <row r="23" spans="1:26">
      <c r="A23" s="1" t="s">
        <v>31</v>
      </c>
      <c r="C23" s="9">
        <v>0</v>
      </c>
      <c r="D23" s="9"/>
      <c r="E23" s="9">
        <v>183889667</v>
      </c>
      <c r="F23" s="9"/>
      <c r="G23" s="9">
        <v>0</v>
      </c>
      <c r="H23" s="9"/>
      <c r="I23" s="9">
        <f>C23+E23+G23</f>
        <v>183889667</v>
      </c>
      <c r="J23" s="4"/>
      <c r="K23" s="10">
        <f t="shared" si="1"/>
        <v>1.9337253866775126E-2</v>
      </c>
      <c r="L23" s="4"/>
      <c r="M23" s="9">
        <v>0</v>
      </c>
      <c r="N23" s="9"/>
      <c r="O23" s="9">
        <v>183889667</v>
      </c>
      <c r="P23" s="9"/>
      <c r="Q23" s="9">
        <v>0</v>
      </c>
      <c r="R23" s="9"/>
      <c r="S23" s="9">
        <v>183889667</v>
      </c>
      <c r="T23" s="4"/>
      <c r="U23" s="10">
        <f t="shared" si="2"/>
        <v>1.9337253866775126E-2</v>
      </c>
      <c r="V23" s="4"/>
      <c r="W23" s="4"/>
      <c r="X23" s="4"/>
      <c r="Y23" s="4"/>
      <c r="Z23" s="4"/>
    </row>
    <row r="24" spans="1:26">
      <c r="A24" s="1" t="s">
        <v>30</v>
      </c>
      <c r="C24" s="9">
        <v>0</v>
      </c>
      <c r="D24" s="9"/>
      <c r="E24" s="9">
        <v>63110773</v>
      </c>
      <c r="F24" s="9"/>
      <c r="G24" s="9">
        <v>0</v>
      </c>
      <c r="H24" s="9"/>
      <c r="I24" s="9">
        <f t="shared" si="0"/>
        <v>63110773</v>
      </c>
      <c r="J24" s="4"/>
      <c r="K24" s="10">
        <f t="shared" si="1"/>
        <v>6.6365286268608948E-3</v>
      </c>
      <c r="L24" s="4"/>
      <c r="M24" s="9">
        <v>0</v>
      </c>
      <c r="N24" s="9"/>
      <c r="O24" s="9">
        <v>63110773</v>
      </c>
      <c r="P24" s="9"/>
      <c r="Q24" s="9">
        <v>0</v>
      </c>
      <c r="R24" s="9"/>
      <c r="S24" s="9">
        <v>63110773</v>
      </c>
      <c r="T24" s="4"/>
      <c r="U24" s="10">
        <f t="shared" si="2"/>
        <v>6.6365286268608948E-3</v>
      </c>
      <c r="V24" s="4"/>
      <c r="W24" s="4"/>
      <c r="X24" s="4"/>
      <c r="Y24" s="4"/>
      <c r="Z24" s="4"/>
    </row>
    <row r="25" spans="1:26" ht="24.75" thickBot="1">
      <c r="C25" s="8">
        <f>SUM(C8:C24)</f>
        <v>140862170</v>
      </c>
      <c r="D25" s="4"/>
      <c r="E25" s="8">
        <f>SUM(E8:E24)</f>
        <v>8069373438</v>
      </c>
      <c r="F25" s="4"/>
      <c r="G25" s="8">
        <f>SUM(G8:G24)</f>
        <v>1299370475</v>
      </c>
      <c r="H25" s="4"/>
      <c r="I25" s="8">
        <f>SUM(I8:I24)</f>
        <v>9509606083</v>
      </c>
      <c r="J25" s="4"/>
      <c r="K25" s="11">
        <f>SUM(K8:K24)</f>
        <v>0.99999999999999989</v>
      </c>
      <c r="L25" s="4"/>
      <c r="M25" s="8">
        <f>SUM(M8:M24)</f>
        <v>140862170</v>
      </c>
      <c r="N25" s="4"/>
      <c r="O25" s="8">
        <f>SUM(O8:O24)</f>
        <v>8069373438</v>
      </c>
      <c r="P25" s="4"/>
      <c r="Q25" s="8">
        <f>SUM(Q8:Q24)</f>
        <v>1299370475</v>
      </c>
      <c r="R25" s="4"/>
      <c r="S25" s="8">
        <f>SUM(S8:S24)</f>
        <v>9509606083</v>
      </c>
      <c r="T25" s="4"/>
      <c r="U25" s="11">
        <f>SUM(U8:U24)</f>
        <v>0.99999999999999989</v>
      </c>
      <c r="V25" s="4"/>
      <c r="W25" s="4"/>
      <c r="X25" s="4"/>
      <c r="Y25" s="4"/>
      <c r="Z25" s="4"/>
    </row>
    <row r="26" spans="1:26" ht="24.75" thickTop="1">
      <c r="C26" s="6"/>
      <c r="D26" s="4"/>
      <c r="E26" s="6"/>
      <c r="F26" s="4"/>
      <c r="G26" s="6"/>
      <c r="H26" s="4"/>
      <c r="I26" s="4"/>
      <c r="J26" s="4"/>
      <c r="K26" s="4"/>
      <c r="L26" s="4"/>
      <c r="M26" s="6"/>
      <c r="N26" s="4"/>
      <c r="O26" s="6"/>
      <c r="P26" s="4"/>
      <c r="Q26" s="6"/>
      <c r="R26" s="4"/>
      <c r="S26" s="4"/>
      <c r="T26" s="4"/>
      <c r="U26" s="4"/>
      <c r="V26" s="4"/>
      <c r="W26" s="4"/>
      <c r="X26" s="4"/>
      <c r="Y26" s="4"/>
      <c r="Z26" s="4"/>
    </row>
    <row r="27" spans="1:26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3:26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3:26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3:26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3:26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3:26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3:26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3:26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3:26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3:26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3:26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3:26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3:26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3:26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3:26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S18"/>
  <sheetViews>
    <sheetView rightToLeft="1" workbookViewId="0">
      <selection activeCell="E10" sqref="E10"/>
    </sheetView>
  </sheetViews>
  <sheetFormatPr defaultRowHeight="24"/>
  <cols>
    <col min="1" max="1" width="30.8554687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4.140625" style="1" bestFit="1" customWidth="1"/>
    <col min="16" max="16" width="1" style="1" customWidth="1"/>
    <col min="17" max="17" width="14.7109375" style="1" customWidth="1"/>
    <col min="18" max="18" width="1" style="1" customWidth="1"/>
    <col min="19" max="19" width="9.140625" style="1" customWidth="1"/>
    <col min="20" max="16384" width="9.140625" style="1"/>
  </cols>
  <sheetData>
    <row r="2" spans="1:19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9" ht="24.75">
      <c r="A3" s="15" t="s">
        <v>77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9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9" ht="24.75">
      <c r="A6" s="15" t="s">
        <v>81</v>
      </c>
      <c r="C6" s="16" t="s">
        <v>79</v>
      </c>
      <c r="D6" s="16" t="s">
        <v>79</v>
      </c>
      <c r="E6" s="16" t="s">
        <v>79</v>
      </c>
      <c r="F6" s="16" t="s">
        <v>79</v>
      </c>
      <c r="G6" s="16" t="s">
        <v>79</v>
      </c>
      <c r="H6" s="16" t="s">
        <v>79</v>
      </c>
      <c r="I6" s="16" t="s">
        <v>79</v>
      </c>
      <c r="K6" s="16" t="s">
        <v>80</v>
      </c>
      <c r="L6" s="16" t="s">
        <v>80</v>
      </c>
      <c r="M6" s="16" t="s">
        <v>80</v>
      </c>
      <c r="N6" s="16" t="s">
        <v>80</v>
      </c>
      <c r="O6" s="16" t="s">
        <v>80</v>
      </c>
      <c r="P6" s="16" t="s">
        <v>80</v>
      </c>
      <c r="Q6" s="16" t="s">
        <v>80</v>
      </c>
    </row>
    <row r="7" spans="1:19" ht="24.75">
      <c r="A7" s="16" t="s">
        <v>81</v>
      </c>
      <c r="C7" s="16" t="s">
        <v>101</v>
      </c>
      <c r="E7" s="16" t="s">
        <v>98</v>
      </c>
      <c r="G7" s="16" t="s">
        <v>99</v>
      </c>
      <c r="I7" s="16" t="s">
        <v>102</v>
      </c>
      <c r="K7" s="16" t="s">
        <v>101</v>
      </c>
      <c r="M7" s="16" t="s">
        <v>98</v>
      </c>
      <c r="O7" s="16" t="s">
        <v>99</v>
      </c>
      <c r="Q7" s="16" t="s">
        <v>102</v>
      </c>
    </row>
    <row r="8" spans="1:19">
      <c r="A8" s="1" t="s">
        <v>52</v>
      </c>
      <c r="C8" s="6">
        <v>0</v>
      </c>
      <c r="D8" s="4"/>
      <c r="E8" s="6">
        <v>42059896</v>
      </c>
      <c r="F8" s="4"/>
      <c r="G8" s="6">
        <v>35394486</v>
      </c>
      <c r="H8" s="4"/>
      <c r="I8" s="6">
        <v>77454382</v>
      </c>
      <c r="J8" s="4"/>
      <c r="K8" s="6">
        <v>0</v>
      </c>
      <c r="L8" s="4"/>
      <c r="M8" s="6">
        <v>42059896</v>
      </c>
      <c r="N8" s="4"/>
      <c r="O8" s="6">
        <v>35394486</v>
      </c>
      <c r="P8" s="4"/>
      <c r="Q8" s="6">
        <v>77454382</v>
      </c>
      <c r="R8" s="4"/>
      <c r="S8" s="4"/>
    </row>
    <row r="9" spans="1:19">
      <c r="A9" s="1" t="s">
        <v>48</v>
      </c>
      <c r="C9" s="6">
        <v>0</v>
      </c>
      <c r="D9" s="4"/>
      <c r="E9" s="6">
        <v>39616907</v>
      </c>
      <c r="F9" s="4"/>
      <c r="G9" s="6">
        <v>24542214</v>
      </c>
      <c r="H9" s="4"/>
      <c r="I9" s="6">
        <v>64159121</v>
      </c>
      <c r="J9" s="4"/>
      <c r="K9" s="6">
        <v>0</v>
      </c>
      <c r="L9" s="4"/>
      <c r="M9" s="6">
        <v>39616907</v>
      </c>
      <c r="N9" s="4"/>
      <c r="O9" s="6">
        <v>24542214</v>
      </c>
      <c r="P9" s="4"/>
      <c r="Q9" s="6">
        <v>64159121</v>
      </c>
      <c r="R9" s="4"/>
      <c r="S9" s="4"/>
    </row>
    <row r="10" spans="1:19">
      <c r="A10" s="1" t="s">
        <v>50</v>
      </c>
      <c r="C10" s="6">
        <v>0</v>
      </c>
      <c r="D10" s="4"/>
      <c r="E10" s="6">
        <v>76354930</v>
      </c>
      <c r="F10" s="4"/>
      <c r="G10" s="6">
        <v>17275309</v>
      </c>
      <c r="H10" s="4"/>
      <c r="I10" s="6">
        <v>93630239</v>
      </c>
      <c r="J10" s="4"/>
      <c r="K10" s="6">
        <v>0</v>
      </c>
      <c r="L10" s="4"/>
      <c r="M10" s="6">
        <v>76354930</v>
      </c>
      <c r="N10" s="4"/>
      <c r="O10" s="6">
        <v>17275309</v>
      </c>
      <c r="P10" s="4"/>
      <c r="Q10" s="6">
        <v>93630239</v>
      </c>
      <c r="R10" s="4"/>
      <c r="S10" s="4"/>
    </row>
    <row r="11" spans="1:19">
      <c r="A11" s="1" t="s">
        <v>55</v>
      </c>
      <c r="C11" s="6">
        <v>139891810</v>
      </c>
      <c r="D11" s="4"/>
      <c r="E11" s="6">
        <v>31209082</v>
      </c>
      <c r="F11" s="4"/>
      <c r="G11" s="6">
        <v>0</v>
      </c>
      <c r="H11" s="4"/>
      <c r="I11" s="6">
        <v>171100892</v>
      </c>
      <c r="J11" s="4"/>
      <c r="K11" s="6">
        <v>139891810</v>
      </c>
      <c r="L11" s="4"/>
      <c r="M11" s="6">
        <v>31209082</v>
      </c>
      <c r="N11" s="4"/>
      <c r="O11" s="6">
        <v>0</v>
      </c>
      <c r="P11" s="4"/>
      <c r="Q11" s="6">
        <v>171100892</v>
      </c>
      <c r="R11" s="4"/>
      <c r="S11" s="4"/>
    </row>
    <row r="12" spans="1:19">
      <c r="A12" s="1" t="s">
        <v>41</v>
      </c>
      <c r="C12" s="6">
        <v>0</v>
      </c>
      <c r="D12" s="4"/>
      <c r="E12" s="6">
        <v>19663715</v>
      </c>
      <c r="F12" s="4"/>
      <c r="G12" s="6">
        <v>0</v>
      </c>
      <c r="H12" s="4"/>
      <c r="I12" s="6">
        <v>19663715</v>
      </c>
      <c r="J12" s="4"/>
      <c r="K12" s="6">
        <v>0</v>
      </c>
      <c r="L12" s="4"/>
      <c r="M12" s="6">
        <v>19663715</v>
      </c>
      <c r="N12" s="4"/>
      <c r="O12" s="6">
        <v>0</v>
      </c>
      <c r="P12" s="4"/>
      <c r="Q12" s="6">
        <v>19663715</v>
      </c>
      <c r="R12" s="4"/>
      <c r="S12" s="4"/>
    </row>
    <row r="13" spans="1:19">
      <c r="A13" s="1" t="s">
        <v>45</v>
      </c>
      <c r="C13" s="6">
        <v>0</v>
      </c>
      <c r="D13" s="4"/>
      <c r="E13" s="6">
        <v>31615418</v>
      </c>
      <c r="F13" s="4"/>
      <c r="G13" s="6">
        <v>0</v>
      </c>
      <c r="H13" s="4"/>
      <c r="I13" s="6">
        <v>31615418</v>
      </c>
      <c r="J13" s="4"/>
      <c r="K13" s="6">
        <v>0</v>
      </c>
      <c r="L13" s="4"/>
      <c r="M13" s="6">
        <v>31615418</v>
      </c>
      <c r="N13" s="4"/>
      <c r="O13" s="6">
        <v>0</v>
      </c>
      <c r="P13" s="4"/>
      <c r="Q13" s="6">
        <v>31615418</v>
      </c>
      <c r="R13" s="4"/>
      <c r="S13" s="4"/>
    </row>
    <row r="14" spans="1:19" ht="24.75" thickBot="1">
      <c r="C14" s="8">
        <f>SUM(C8:C13)</f>
        <v>139891810</v>
      </c>
      <c r="D14" s="4"/>
      <c r="E14" s="8">
        <f>SUM(E8:E13)</f>
        <v>240519948</v>
      </c>
      <c r="F14" s="4"/>
      <c r="G14" s="8">
        <f>SUM(G8:G13)</f>
        <v>77212009</v>
      </c>
      <c r="H14" s="4"/>
      <c r="I14" s="8">
        <f>SUM(I8:I13)</f>
        <v>457623767</v>
      </c>
      <c r="J14" s="4"/>
      <c r="K14" s="8">
        <f>SUM(K8:K13)</f>
        <v>139891810</v>
      </c>
      <c r="L14" s="4"/>
      <c r="M14" s="8">
        <f>SUM(SUM(M8:M13))</f>
        <v>240519948</v>
      </c>
      <c r="N14" s="4"/>
      <c r="O14" s="8">
        <f>SUM(O8:O13)</f>
        <v>77212009</v>
      </c>
      <c r="P14" s="4"/>
      <c r="Q14" s="8">
        <f>SUM(Q8:Q13)</f>
        <v>457623767</v>
      </c>
      <c r="R14" s="4"/>
      <c r="S14" s="4"/>
    </row>
    <row r="15" spans="1:19" ht="24.75" thickTop="1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3:19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3:19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6"/>
  <sheetViews>
    <sheetView rightToLeft="1" workbookViewId="0">
      <selection activeCell="I6" sqref="I6:K6"/>
    </sheetView>
  </sheetViews>
  <sheetFormatPr defaultRowHeight="24"/>
  <cols>
    <col min="1" max="1" width="22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4.75">
      <c r="A3" s="15" t="s">
        <v>77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6" spans="1:11" ht="24.75">
      <c r="A6" s="16" t="s">
        <v>103</v>
      </c>
      <c r="B6" s="16" t="s">
        <v>103</v>
      </c>
      <c r="C6" s="16" t="s">
        <v>103</v>
      </c>
      <c r="E6" s="16" t="s">
        <v>79</v>
      </c>
      <c r="F6" s="16" t="s">
        <v>79</v>
      </c>
      <c r="G6" s="16" t="s">
        <v>79</v>
      </c>
      <c r="I6" s="16" t="s">
        <v>80</v>
      </c>
      <c r="J6" s="16" t="s">
        <v>80</v>
      </c>
      <c r="K6" s="16" t="s">
        <v>80</v>
      </c>
    </row>
    <row r="7" spans="1:11" ht="24.75">
      <c r="A7" s="16" t="s">
        <v>104</v>
      </c>
      <c r="C7" s="16" t="s">
        <v>61</v>
      </c>
      <c r="E7" s="16" t="s">
        <v>105</v>
      </c>
      <c r="G7" s="16" t="s">
        <v>106</v>
      </c>
      <c r="I7" s="16" t="s">
        <v>105</v>
      </c>
      <c r="K7" s="16" t="s">
        <v>106</v>
      </c>
    </row>
    <row r="8" spans="1:11">
      <c r="A8" s="1" t="s">
        <v>67</v>
      </c>
      <c r="C8" s="4" t="s">
        <v>68</v>
      </c>
      <c r="D8" s="4"/>
      <c r="E8" s="6">
        <v>157784</v>
      </c>
      <c r="F8" s="4"/>
      <c r="G8" s="10">
        <f>E8/$E$11</f>
        <v>0.17167602384993688</v>
      </c>
      <c r="H8" s="4"/>
      <c r="I8" s="6">
        <v>157784</v>
      </c>
      <c r="J8" s="4"/>
      <c r="K8" s="10">
        <f>I8/$I$11</f>
        <v>0.17167602384993688</v>
      </c>
    </row>
    <row r="9" spans="1:11">
      <c r="A9" s="1" t="s">
        <v>71</v>
      </c>
      <c r="C9" s="4" t="s">
        <v>72</v>
      </c>
      <c r="D9" s="4"/>
      <c r="E9" s="6">
        <v>41139</v>
      </c>
      <c r="F9" s="4"/>
      <c r="G9" s="10">
        <f t="shared" ref="G9:G10" si="0">E9/$E$11</f>
        <v>4.4761065413239327E-2</v>
      </c>
      <c r="H9" s="4"/>
      <c r="I9" s="6">
        <v>41139</v>
      </c>
      <c r="J9" s="4"/>
      <c r="K9" s="10">
        <f t="shared" ref="K9:K10" si="1">I9/$I$11</f>
        <v>4.4761065413239327E-2</v>
      </c>
    </row>
    <row r="10" spans="1:11">
      <c r="A10" s="1" t="s">
        <v>74</v>
      </c>
      <c r="C10" s="4" t="s">
        <v>75</v>
      </c>
      <c r="D10" s="4"/>
      <c r="E10" s="6">
        <v>720157</v>
      </c>
      <c r="F10" s="4"/>
      <c r="G10" s="10">
        <f t="shared" si="0"/>
        <v>0.78356291073682383</v>
      </c>
      <c r="H10" s="4"/>
      <c r="I10" s="6">
        <v>720157</v>
      </c>
      <c r="J10" s="4"/>
      <c r="K10" s="10">
        <f t="shared" si="1"/>
        <v>0.78356291073682383</v>
      </c>
    </row>
    <row r="11" spans="1:11" ht="24.75" thickBot="1">
      <c r="C11" s="4"/>
      <c r="D11" s="4"/>
      <c r="E11" s="8">
        <f>SUM(E8:E10)</f>
        <v>919080</v>
      </c>
      <c r="F11" s="4"/>
      <c r="G11" s="13">
        <f>SUM(G8:G10)</f>
        <v>1</v>
      </c>
      <c r="H11" s="4"/>
      <c r="I11" s="8">
        <f>SUM(I8:I10)</f>
        <v>919080</v>
      </c>
      <c r="J11" s="4"/>
      <c r="K11" s="13">
        <f>SUM(K8:K10)</f>
        <v>1</v>
      </c>
    </row>
    <row r="12" spans="1:11" ht="24.75" thickTop="1"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C13" s="4"/>
      <c r="D13" s="4"/>
      <c r="E13" s="4"/>
      <c r="F13" s="4"/>
      <c r="G13" s="4"/>
      <c r="H13" s="4"/>
      <c r="I13" s="4"/>
      <c r="J13" s="4"/>
      <c r="K13" s="4"/>
    </row>
    <row r="14" spans="1:11">
      <c r="C14" s="4"/>
      <c r="D14" s="4"/>
      <c r="E14" s="4"/>
      <c r="F14" s="4"/>
      <c r="G14" s="4"/>
      <c r="H14" s="4"/>
      <c r="I14" s="4"/>
      <c r="J14" s="4"/>
      <c r="K14" s="4"/>
    </row>
    <row r="15" spans="1:11">
      <c r="C15" s="4"/>
      <c r="D15" s="4"/>
      <c r="E15" s="4"/>
      <c r="F15" s="4"/>
      <c r="G15" s="4"/>
      <c r="H15" s="4"/>
      <c r="I15" s="4"/>
      <c r="J15" s="4"/>
      <c r="K15" s="4"/>
    </row>
    <row r="16" spans="1:11">
      <c r="C16" s="4"/>
      <c r="D16" s="4"/>
      <c r="E16" s="4"/>
      <c r="F16" s="4"/>
      <c r="G16" s="4"/>
      <c r="H16" s="4"/>
      <c r="I16" s="4"/>
      <c r="J16" s="4"/>
      <c r="K16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C9" sqref="C9"/>
    </sheetView>
  </sheetViews>
  <sheetFormatPr defaultRowHeight="24"/>
  <cols>
    <col min="1" max="1" width="31" style="1" bestFit="1" customWidth="1"/>
    <col min="2" max="2" width="1" style="1" customWidth="1"/>
    <col min="3" max="3" width="11.285156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5" t="s">
        <v>0</v>
      </c>
      <c r="B2" s="15"/>
      <c r="C2" s="15"/>
      <c r="D2" s="15"/>
      <c r="E2" s="15"/>
    </row>
    <row r="3" spans="1:5" ht="24.75">
      <c r="A3" s="15" t="s">
        <v>77</v>
      </c>
      <c r="B3" s="15"/>
      <c r="C3" s="15"/>
      <c r="D3" s="15"/>
      <c r="E3" s="15"/>
    </row>
    <row r="4" spans="1:5" ht="24.75">
      <c r="A4" s="15" t="s">
        <v>2</v>
      </c>
      <c r="B4" s="15"/>
      <c r="C4" s="15"/>
      <c r="D4" s="15"/>
      <c r="E4" s="15"/>
    </row>
    <row r="5" spans="1:5" ht="24.75">
      <c r="C5" s="15" t="s">
        <v>79</v>
      </c>
      <c r="E5" s="2" t="s">
        <v>114</v>
      </c>
    </row>
    <row r="6" spans="1:5" ht="24.75">
      <c r="A6" s="15" t="s">
        <v>107</v>
      </c>
      <c r="C6" s="16"/>
      <c r="E6" s="5" t="s">
        <v>115</v>
      </c>
    </row>
    <row r="7" spans="1:5" ht="24.75">
      <c r="A7" s="16" t="s">
        <v>107</v>
      </c>
      <c r="C7" s="16" t="s">
        <v>64</v>
      </c>
      <c r="E7" s="16" t="s">
        <v>64</v>
      </c>
    </row>
    <row r="8" spans="1:5">
      <c r="A8" s="1" t="s">
        <v>108</v>
      </c>
      <c r="C8" s="3">
        <v>30465970</v>
      </c>
      <c r="E8" s="3">
        <v>30465970</v>
      </c>
    </row>
    <row r="9" spans="1:5" ht="24.75" thickBot="1">
      <c r="A9" s="1" t="s">
        <v>86</v>
      </c>
      <c r="C9" s="14">
        <v>30465970</v>
      </c>
      <c r="E9" s="14">
        <v>30465970</v>
      </c>
    </row>
    <row r="10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09"/>
  <sheetViews>
    <sheetView rightToLeft="1" tabSelected="1" zoomScaleNormal="100" workbookViewId="0">
      <selection activeCell="A2" sqref="A2:Y2"/>
    </sheetView>
  </sheetViews>
  <sheetFormatPr defaultRowHeight="24"/>
  <cols>
    <col min="1" max="1" width="28.2851562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9.140625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5" style="1" bestFit="1" customWidth="1"/>
    <col min="16" max="16" width="1" style="1" customWidth="1"/>
    <col min="17" max="17" width="10.8554687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7.28515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24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6" spans="1:25" ht="24.75">
      <c r="A6" s="15" t="s">
        <v>3</v>
      </c>
      <c r="C6" s="16" t="s">
        <v>112</v>
      </c>
      <c r="D6" s="16" t="s">
        <v>4</v>
      </c>
      <c r="E6" s="16" t="s">
        <v>4</v>
      </c>
      <c r="F6" s="16" t="s">
        <v>4</v>
      </c>
      <c r="G6" s="16" t="s">
        <v>4</v>
      </c>
      <c r="I6" s="16" t="s">
        <v>5</v>
      </c>
      <c r="J6" s="16" t="s">
        <v>5</v>
      </c>
      <c r="K6" s="16" t="s">
        <v>5</v>
      </c>
      <c r="L6" s="16" t="s">
        <v>5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  <c r="T6" s="16" t="s">
        <v>6</v>
      </c>
      <c r="U6" s="16" t="s">
        <v>6</v>
      </c>
      <c r="V6" s="16" t="s">
        <v>6</v>
      </c>
      <c r="W6" s="16" t="s">
        <v>6</v>
      </c>
      <c r="X6" s="16" t="s">
        <v>6</v>
      </c>
      <c r="Y6" s="16" t="s">
        <v>6</v>
      </c>
    </row>
    <row r="7" spans="1:25" ht="24.75">
      <c r="A7" s="15" t="s">
        <v>3</v>
      </c>
      <c r="C7" s="15" t="s">
        <v>7</v>
      </c>
      <c r="E7" s="15" t="s">
        <v>8</v>
      </c>
      <c r="G7" s="15" t="s">
        <v>9</v>
      </c>
      <c r="I7" s="16" t="s">
        <v>10</v>
      </c>
      <c r="J7" s="16" t="s">
        <v>10</v>
      </c>
      <c r="K7" s="16" t="s">
        <v>10</v>
      </c>
      <c r="M7" s="16" t="s">
        <v>11</v>
      </c>
      <c r="N7" s="16" t="s">
        <v>11</v>
      </c>
      <c r="O7" s="16" t="s">
        <v>11</v>
      </c>
      <c r="Q7" s="15" t="s">
        <v>7</v>
      </c>
      <c r="S7" s="15" t="s">
        <v>12</v>
      </c>
      <c r="U7" s="15" t="s">
        <v>8</v>
      </c>
      <c r="W7" s="15" t="s">
        <v>9</v>
      </c>
      <c r="Y7" s="15" t="s">
        <v>13</v>
      </c>
    </row>
    <row r="8" spans="1:25" ht="24.75">
      <c r="A8" s="16" t="s">
        <v>3</v>
      </c>
      <c r="C8" s="16" t="s">
        <v>7</v>
      </c>
      <c r="E8" s="16" t="s">
        <v>8</v>
      </c>
      <c r="G8" s="16" t="s">
        <v>9</v>
      </c>
      <c r="I8" s="16" t="s">
        <v>7</v>
      </c>
      <c r="K8" s="16" t="s">
        <v>8</v>
      </c>
      <c r="M8" s="16" t="s">
        <v>7</v>
      </c>
      <c r="O8" s="16" t="s">
        <v>14</v>
      </c>
      <c r="Q8" s="16" t="s">
        <v>7</v>
      </c>
      <c r="S8" s="16" t="s">
        <v>12</v>
      </c>
      <c r="U8" s="16" t="s">
        <v>8</v>
      </c>
      <c r="W8" s="16" t="s">
        <v>9</v>
      </c>
      <c r="Y8" s="16" t="s">
        <v>13</v>
      </c>
    </row>
    <row r="9" spans="1:25">
      <c r="A9" s="1" t="s">
        <v>15</v>
      </c>
      <c r="C9" s="9">
        <v>236446</v>
      </c>
      <c r="D9" s="9"/>
      <c r="E9" s="9">
        <v>1149588325</v>
      </c>
      <c r="F9" s="9"/>
      <c r="G9" s="9">
        <v>1932021782.586</v>
      </c>
      <c r="H9" s="9"/>
      <c r="I9" s="9">
        <v>0</v>
      </c>
      <c r="J9" s="9"/>
      <c r="K9" s="9">
        <v>0</v>
      </c>
      <c r="L9" s="9"/>
      <c r="M9" s="9">
        <v>-236445</v>
      </c>
      <c r="N9" s="9"/>
      <c r="O9" s="9">
        <v>2160596960</v>
      </c>
      <c r="P9" s="9"/>
      <c r="Q9" s="9">
        <v>1</v>
      </c>
      <c r="R9" s="9"/>
      <c r="S9" s="9">
        <v>9270</v>
      </c>
      <c r="T9" s="9"/>
      <c r="U9" s="9">
        <v>4862</v>
      </c>
      <c r="V9" s="9"/>
      <c r="W9" s="9">
        <v>9214.8435000000009</v>
      </c>
      <c r="X9" s="4"/>
      <c r="Y9" s="10">
        <v>1.6142805239667298E-7</v>
      </c>
    </row>
    <row r="10" spans="1:25">
      <c r="A10" s="1" t="s">
        <v>16</v>
      </c>
      <c r="C10" s="9">
        <v>39142</v>
      </c>
      <c r="D10" s="9"/>
      <c r="E10" s="9">
        <v>505059247</v>
      </c>
      <c r="F10" s="9"/>
      <c r="G10" s="9">
        <v>638498414.69099998</v>
      </c>
      <c r="H10" s="9"/>
      <c r="I10" s="9">
        <v>0</v>
      </c>
      <c r="J10" s="9"/>
      <c r="K10" s="9">
        <v>0</v>
      </c>
      <c r="L10" s="9"/>
      <c r="M10" s="9">
        <v>-39142</v>
      </c>
      <c r="N10" s="9"/>
      <c r="O10" s="9">
        <v>663073687</v>
      </c>
      <c r="P10" s="9"/>
      <c r="Q10" s="9">
        <v>0</v>
      </c>
      <c r="R10" s="9"/>
      <c r="S10" s="9">
        <v>0</v>
      </c>
      <c r="T10" s="9"/>
      <c r="U10" s="9">
        <v>0</v>
      </c>
      <c r="V10" s="9"/>
      <c r="W10" s="9">
        <v>0</v>
      </c>
      <c r="X10" s="4"/>
      <c r="Y10" s="10">
        <v>0</v>
      </c>
    </row>
    <row r="11" spans="1:25">
      <c r="A11" s="1" t="s">
        <v>17</v>
      </c>
      <c r="C11" s="9">
        <v>59731</v>
      </c>
      <c r="D11" s="9"/>
      <c r="E11" s="9">
        <v>1708782413</v>
      </c>
      <c r="F11" s="9"/>
      <c r="G11" s="9">
        <v>1971269938.26</v>
      </c>
      <c r="H11" s="9"/>
      <c r="I11" s="9">
        <v>0</v>
      </c>
      <c r="J11" s="9"/>
      <c r="K11" s="9">
        <v>0</v>
      </c>
      <c r="L11" s="9"/>
      <c r="M11" s="9">
        <v>-18731</v>
      </c>
      <c r="N11" s="9"/>
      <c r="O11" s="9">
        <v>691716306</v>
      </c>
      <c r="P11" s="9"/>
      <c r="Q11" s="9">
        <v>41000</v>
      </c>
      <c r="R11" s="9"/>
      <c r="S11" s="9">
        <v>41900</v>
      </c>
      <c r="T11" s="9"/>
      <c r="U11" s="9">
        <v>1172926603</v>
      </c>
      <c r="V11" s="9"/>
      <c r="W11" s="9">
        <v>1707678495</v>
      </c>
      <c r="X11" s="4"/>
      <c r="Y11" s="10">
        <v>2.9915561080069521E-2</v>
      </c>
    </row>
    <row r="12" spans="1:25">
      <c r="A12" s="1" t="s">
        <v>18</v>
      </c>
      <c r="C12" s="9">
        <v>34877</v>
      </c>
      <c r="D12" s="9"/>
      <c r="E12" s="9">
        <v>1383059804</v>
      </c>
      <c r="F12" s="9"/>
      <c r="G12" s="9">
        <v>1951891828.155</v>
      </c>
      <c r="H12" s="9"/>
      <c r="I12" s="9">
        <v>0</v>
      </c>
      <c r="J12" s="9"/>
      <c r="K12" s="9">
        <v>0</v>
      </c>
      <c r="L12" s="9"/>
      <c r="M12" s="9">
        <v>-19936</v>
      </c>
      <c r="N12" s="9"/>
      <c r="O12" s="9">
        <v>1304086209</v>
      </c>
      <c r="P12" s="9"/>
      <c r="Q12" s="9">
        <v>14941</v>
      </c>
      <c r="R12" s="9"/>
      <c r="S12" s="9">
        <v>69950</v>
      </c>
      <c r="T12" s="9"/>
      <c r="U12" s="9">
        <v>592490654</v>
      </c>
      <c r="V12" s="9"/>
      <c r="W12" s="9">
        <v>1038904468.4475</v>
      </c>
      <c r="X12" s="4"/>
      <c r="Y12" s="10">
        <v>1.8199801761981164E-2</v>
      </c>
    </row>
    <row r="13" spans="1:25">
      <c r="A13" s="1" t="s">
        <v>19</v>
      </c>
      <c r="C13" s="9">
        <v>1275000</v>
      </c>
      <c r="D13" s="9"/>
      <c r="E13" s="9">
        <v>1374952212</v>
      </c>
      <c r="F13" s="9"/>
      <c r="G13" s="9">
        <v>1640033392.5</v>
      </c>
      <c r="H13" s="9"/>
      <c r="I13" s="9">
        <v>0</v>
      </c>
      <c r="J13" s="9"/>
      <c r="K13" s="9">
        <v>0</v>
      </c>
      <c r="L13" s="9"/>
      <c r="M13" s="9">
        <v>-1275000</v>
      </c>
      <c r="N13" s="9"/>
      <c r="O13" s="9">
        <v>1741069283</v>
      </c>
      <c r="P13" s="9"/>
      <c r="Q13" s="9">
        <v>0</v>
      </c>
      <c r="R13" s="9"/>
      <c r="S13" s="9">
        <v>0</v>
      </c>
      <c r="T13" s="9"/>
      <c r="U13" s="9">
        <v>0</v>
      </c>
      <c r="V13" s="9"/>
      <c r="W13" s="9">
        <v>0</v>
      </c>
      <c r="X13" s="4"/>
      <c r="Y13" s="10">
        <v>0</v>
      </c>
    </row>
    <row r="14" spans="1:25">
      <c r="A14" s="1" t="s">
        <v>20</v>
      </c>
      <c r="C14" s="9">
        <v>123309</v>
      </c>
      <c r="D14" s="9"/>
      <c r="E14" s="9">
        <v>1124503138</v>
      </c>
      <c r="F14" s="9"/>
      <c r="G14" s="9">
        <v>2064168244.8180001</v>
      </c>
      <c r="H14" s="9"/>
      <c r="I14" s="9">
        <v>0</v>
      </c>
      <c r="J14" s="9"/>
      <c r="K14" s="9">
        <v>0</v>
      </c>
      <c r="L14" s="9"/>
      <c r="M14" s="9">
        <v>-51309</v>
      </c>
      <c r="N14" s="9"/>
      <c r="O14" s="9">
        <v>862276587</v>
      </c>
      <c r="P14" s="9"/>
      <c r="Q14" s="9">
        <v>72000</v>
      </c>
      <c r="R14" s="9"/>
      <c r="S14" s="9">
        <v>18040</v>
      </c>
      <c r="T14" s="9"/>
      <c r="U14" s="9">
        <v>656596242</v>
      </c>
      <c r="V14" s="9"/>
      <c r="W14" s="9">
        <v>1291151664</v>
      </c>
      <c r="X14" s="4"/>
      <c r="Y14" s="10">
        <v>2.2618734487269747E-2</v>
      </c>
    </row>
    <row r="15" spans="1:25">
      <c r="A15" s="1" t="s">
        <v>21</v>
      </c>
      <c r="C15" s="9">
        <v>100863</v>
      </c>
      <c r="D15" s="9"/>
      <c r="E15" s="9">
        <v>1451246493</v>
      </c>
      <c r="F15" s="9"/>
      <c r="G15" s="9">
        <v>2546676774.8099999</v>
      </c>
      <c r="H15" s="9"/>
      <c r="I15" s="9">
        <v>0</v>
      </c>
      <c r="J15" s="9"/>
      <c r="K15" s="9">
        <v>0</v>
      </c>
      <c r="L15" s="9"/>
      <c r="M15" s="9">
        <v>-30863</v>
      </c>
      <c r="N15" s="9"/>
      <c r="O15" s="9">
        <v>753178421</v>
      </c>
      <c r="P15" s="9"/>
      <c r="Q15" s="9">
        <v>70000</v>
      </c>
      <c r="R15" s="9"/>
      <c r="S15" s="9">
        <v>27240</v>
      </c>
      <c r="T15" s="9"/>
      <c r="U15" s="9">
        <v>1007180576</v>
      </c>
      <c r="V15" s="9"/>
      <c r="W15" s="9">
        <v>1895454540</v>
      </c>
      <c r="X15" s="4"/>
      <c r="Y15" s="10">
        <v>3.320507123084962E-2</v>
      </c>
    </row>
    <row r="16" spans="1:25">
      <c r="A16" s="1" t="s">
        <v>22</v>
      </c>
      <c r="C16" s="9">
        <v>51829</v>
      </c>
      <c r="D16" s="9"/>
      <c r="E16" s="9">
        <v>894011924</v>
      </c>
      <c r="F16" s="9"/>
      <c r="G16" s="9">
        <v>1669783211.5545001</v>
      </c>
      <c r="H16" s="9"/>
      <c r="I16" s="9">
        <v>0</v>
      </c>
      <c r="J16" s="9"/>
      <c r="K16" s="9">
        <v>0</v>
      </c>
      <c r="L16" s="9"/>
      <c r="M16" s="9">
        <v>-12829</v>
      </c>
      <c r="N16" s="9"/>
      <c r="O16" s="9">
        <v>385258087</v>
      </c>
      <c r="P16" s="9"/>
      <c r="Q16" s="9">
        <v>39000</v>
      </c>
      <c r="R16" s="9"/>
      <c r="S16" s="9">
        <v>37170</v>
      </c>
      <c r="T16" s="9"/>
      <c r="U16" s="9">
        <v>672721161</v>
      </c>
      <c r="V16" s="9"/>
      <c r="W16" s="9">
        <v>1441004701.5</v>
      </c>
      <c r="X16" s="4"/>
      <c r="Y16" s="10">
        <v>2.524389941702147E-2</v>
      </c>
    </row>
    <row r="17" spans="1:25">
      <c r="A17" s="1" t="s">
        <v>23</v>
      </c>
      <c r="C17" s="9">
        <v>110709</v>
      </c>
      <c r="D17" s="9"/>
      <c r="E17" s="9">
        <v>4986428568</v>
      </c>
      <c r="F17" s="9"/>
      <c r="G17" s="9">
        <v>6658042027.7250004</v>
      </c>
      <c r="H17" s="9"/>
      <c r="I17" s="9">
        <v>0</v>
      </c>
      <c r="J17" s="9"/>
      <c r="K17" s="9">
        <v>0</v>
      </c>
      <c r="L17" s="9"/>
      <c r="M17" s="9">
        <v>-29392</v>
      </c>
      <c r="N17" s="9"/>
      <c r="O17" s="9">
        <v>2005755126</v>
      </c>
      <c r="P17" s="9"/>
      <c r="Q17" s="9">
        <v>81317</v>
      </c>
      <c r="R17" s="9"/>
      <c r="S17" s="9">
        <v>67150</v>
      </c>
      <c r="T17" s="9"/>
      <c r="U17" s="9">
        <v>3662587611</v>
      </c>
      <c r="V17" s="9"/>
      <c r="W17" s="9">
        <v>5427946952.5275002</v>
      </c>
      <c r="X17" s="4"/>
      <c r="Y17" s="10">
        <v>9.5088202535286742E-2</v>
      </c>
    </row>
    <row r="18" spans="1:25">
      <c r="A18" s="1" t="s">
        <v>24</v>
      </c>
      <c r="C18" s="9">
        <v>71599</v>
      </c>
      <c r="D18" s="9"/>
      <c r="E18" s="9">
        <v>1289977986</v>
      </c>
      <c r="F18" s="9"/>
      <c r="G18" s="9">
        <v>1617050240.7839999</v>
      </c>
      <c r="H18" s="9"/>
      <c r="I18" s="9">
        <v>0</v>
      </c>
      <c r="J18" s="9"/>
      <c r="K18" s="9">
        <v>0</v>
      </c>
      <c r="L18" s="9"/>
      <c r="M18" s="9">
        <v>-20599</v>
      </c>
      <c r="N18" s="9"/>
      <c r="O18" s="9">
        <v>474767673</v>
      </c>
      <c r="P18" s="9"/>
      <c r="Q18" s="9">
        <v>51000</v>
      </c>
      <c r="R18" s="9"/>
      <c r="S18" s="9">
        <v>28770</v>
      </c>
      <c r="T18" s="9"/>
      <c r="U18" s="9">
        <v>918851901</v>
      </c>
      <c r="V18" s="9"/>
      <c r="W18" s="9">
        <v>1458539743.5</v>
      </c>
      <c r="X18" s="4"/>
      <c r="Y18" s="10">
        <v>2.5551082895368536E-2</v>
      </c>
    </row>
    <row r="19" spans="1:25">
      <c r="A19" s="1" t="s">
        <v>25</v>
      </c>
      <c r="C19" s="9">
        <v>192500</v>
      </c>
      <c r="D19" s="9"/>
      <c r="E19" s="9">
        <v>3489533121</v>
      </c>
      <c r="F19" s="9"/>
      <c r="G19" s="9">
        <v>4850839743.75</v>
      </c>
      <c r="H19" s="9"/>
      <c r="I19" s="9">
        <v>0</v>
      </c>
      <c r="J19" s="9"/>
      <c r="K19" s="9">
        <v>0</v>
      </c>
      <c r="L19" s="9"/>
      <c r="M19" s="9">
        <v>-115652</v>
      </c>
      <c r="N19" s="9"/>
      <c r="O19" s="9">
        <v>3162308682</v>
      </c>
      <c r="P19" s="9"/>
      <c r="Q19" s="9">
        <v>76848</v>
      </c>
      <c r="R19" s="9"/>
      <c r="S19" s="9">
        <v>30950</v>
      </c>
      <c r="T19" s="9"/>
      <c r="U19" s="9">
        <v>1393057877</v>
      </c>
      <c r="V19" s="9"/>
      <c r="W19" s="9">
        <v>2364293843</v>
      </c>
      <c r="X19" s="4"/>
      <c r="Y19" s="10">
        <v>4.1418321468935988E-2</v>
      </c>
    </row>
    <row r="20" spans="1:25">
      <c r="A20" s="1" t="s">
        <v>26</v>
      </c>
      <c r="C20" s="9">
        <v>43541</v>
      </c>
      <c r="D20" s="9"/>
      <c r="E20" s="9">
        <v>1292231943</v>
      </c>
      <c r="F20" s="9"/>
      <c r="G20" s="9">
        <v>1615714486.0964999</v>
      </c>
      <c r="H20" s="9"/>
      <c r="I20" s="9">
        <v>49533</v>
      </c>
      <c r="J20" s="9"/>
      <c r="K20" s="9">
        <v>2193869265</v>
      </c>
      <c r="L20" s="9"/>
      <c r="M20" s="9">
        <v>-6541</v>
      </c>
      <c r="N20" s="9"/>
      <c r="O20" s="9">
        <v>252617936</v>
      </c>
      <c r="P20" s="9"/>
      <c r="Q20" s="9">
        <v>86533</v>
      </c>
      <c r="R20" s="9"/>
      <c r="S20" s="9">
        <v>43930</v>
      </c>
      <c r="T20" s="9"/>
      <c r="U20" s="9">
        <v>3291974083</v>
      </c>
      <c r="V20" s="9"/>
      <c r="W20" s="9">
        <v>3778776391.5945001</v>
      </c>
      <c r="X20" s="4"/>
      <c r="Y20" s="10">
        <v>6.6197598834709201E-2</v>
      </c>
    </row>
    <row r="21" spans="1:25">
      <c r="A21" s="1" t="s">
        <v>27</v>
      </c>
      <c r="C21" s="9">
        <v>25179</v>
      </c>
      <c r="D21" s="9"/>
      <c r="E21" s="9">
        <v>1311475164</v>
      </c>
      <c r="F21" s="9"/>
      <c r="G21" s="9">
        <v>1936007455.8824999</v>
      </c>
      <c r="H21" s="9"/>
      <c r="I21" s="9">
        <v>0</v>
      </c>
      <c r="J21" s="9"/>
      <c r="K21" s="9">
        <v>0</v>
      </c>
      <c r="L21" s="9"/>
      <c r="M21" s="9">
        <v>0</v>
      </c>
      <c r="N21" s="9"/>
      <c r="O21" s="9">
        <v>0</v>
      </c>
      <c r="P21" s="9"/>
      <c r="Q21" s="9">
        <v>25179</v>
      </c>
      <c r="R21" s="9"/>
      <c r="S21" s="9">
        <v>86200</v>
      </c>
      <c r="T21" s="9"/>
      <c r="U21" s="9">
        <v>1311475164</v>
      </c>
      <c r="V21" s="9"/>
      <c r="W21" s="9">
        <v>2157515742.6900001</v>
      </c>
      <c r="X21" s="4"/>
      <c r="Y21" s="10">
        <v>3.7795928314746541E-2</v>
      </c>
    </row>
    <row r="22" spans="1:25">
      <c r="A22" s="1" t="s">
        <v>28</v>
      </c>
      <c r="C22" s="9">
        <v>664000</v>
      </c>
      <c r="D22" s="9"/>
      <c r="E22" s="9">
        <v>3994263498</v>
      </c>
      <c r="F22" s="9"/>
      <c r="G22" s="9">
        <v>4283719308</v>
      </c>
      <c r="H22" s="9"/>
      <c r="I22" s="9">
        <v>408615</v>
      </c>
      <c r="J22" s="9"/>
      <c r="K22" s="9">
        <v>0</v>
      </c>
      <c r="L22" s="9"/>
      <c r="M22" s="9">
        <v>-50069</v>
      </c>
      <c r="N22" s="9"/>
      <c r="O22" s="9">
        <v>401652697</v>
      </c>
      <c r="P22" s="9"/>
      <c r="Q22" s="9">
        <v>1022546</v>
      </c>
      <c r="R22" s="9"/>
      <c r="S22" s="9">
        <v>8870</v>
      </c>
      <c r="T22" s="9"/>
      <c r="U22" s="9">
        <v>3807813767</v>
      </c>
      <c r="V22" s="9"/>
      <c r="W22" s="9">
        <v>9016016621.0310001</v>
      </c>
      <c r="X22" s="4"/>
      <c r="Y22" s="10">
        <v>0.15794495082950313</v>
      </c>
    </row>
    <row r="23" spans="1:25">
      <c r="A23" s="1" t="s">
        <v>29</v>
      </c>
      <c r="C23" s="9">
        <v>347442</v>
      </c>
      <c r="D23" s="9"/>
      <c r="E23" s="9">
        <v>1218878327</v>
      </c>
      <c r="F23" s="9"/>
      <c r="G23" s="9">
        <v>1864678113.8199</v>
      </c>
      <c r="H23" s="9"/>
      <c r="I23" s="9">
        <v>0</v>
      </c>
      <c r="J23" s="9"/>
      <c r="K23" s="9">
        <v>0</v>
      </c>
      <c r="L23" s="9"/>
      <c r="M23" s="9">
        <v>-134442</v>
      </c>
      <c r="N23" s="9"/>
      <c r="O23" s="9">
        <v>748330088</v>
      </c>
      <c r="P23" s="9"/>
      <c r="Q23" s="9">
        <v>213000</v>
      </c>
      <c r="R23" s="9"/>
      <c r="S23" s="9">
        <v>6480</v>
      </c>
      <c r="T23" s="9"/>
      <c r="U23" s="9">
        <v>747235751</v>
      </c>
      <c r="V23" s="9"/>
      <c r="W23" s="9">
        <v>1372027572</v>
      </c>
      <c r="X23" s="4"/>
      <c r="Y23" s="10">
        <v>2.40355399180134E-2</v>
      </c>
    </row>
    <row r="24" spans="1:25">
      <c r="A24" s="1" t="s">
        <v>30</v>
      </c>
      <c r="C24" s="9">
        <v>0</v>
      </c>
      <c r="D24" s="9"/>
      <c r="E24" s="9">
        <v>0</v>
      </c>
      <c r="F24" s="9"/>
      <c r="G24" s="9">
        <v>0</v>
      </c>
      <c r="H24" s="9"/>
      <c r="I24" s="9">
        <v>32345</v>
      </c>
      <c r="J24" s="9"/>
      <c r="K24" s="9">
        <v>1343563169</v>
      </c>
      <c r="L24" s="9"/>
      <c r="M24" s="9">
        <v>0</v>
      </c>
      <c r="N24" s="9"/>
      <c r="O24" s="9">
        <v>0</v>
      </c>
      <c r="P24" s="9"/>
      <c r="Q24" s="9">
        <v>32345</v>
      </c>
      <c r="R24" s="9"/>
      <c r="S24" s="9">
        <v>43750</v>
      </c>
      <c r="T24" s="9"/>
      <c r="U24" s="9">
        <v>1343563169</v>
      </c>
      <c r="V24" s="9"/>
      <c r="W24" s="9">
        <v>1406673942.1875</v>
      </c>
      <c r="X24" s="4"/>
      <c r="Y24" s="10">
        <v>2.4642484144682245E-2</v>
      </c>
    </row>
    <row r="25" spans="1:25">
      <c r="A25" s="1" t="s">
        <v>31</v>
      </c>
      <c r="C25" s="9">
        <v>0</v>
      </c>
      <c r="D25" s="9"/>
      <c r="E25" s="9">
        <v>0</v>
      </c>
      <c r="F25" s="9"/>
      <c r="G25" s="9">
        <v>0</v>
      </c>
      <c r="H25" s="9"/>
      <c r="I25" s="9">
        <v>31273</v>
      </c>
      <c r="J25" s="9"/>
      <c r="K25" s="9">
        <v>520229198</v>
      </c>
      <c r="L25" s="9"/>
      <c r="M25" s="9">
        <v>0</v>
      </c>
      <c r="N25" s="9"/>
      <c r="O25" s="9">
        <v>0</v>
      </c>
      <c r="P25" s="9"/>
      <c r="Q25" s="9">
        <v>31273</v>
      </c>
      <c r="R25" s="9"/>
      <c r="S25" s="9">
        <v>22650</v>
      </c>
      <c r="T25" s="9"/>
      <c r="U25" s="9">
        <v>520229198</v>
      </c>
      <c r="V25" s="9"/>
      <c r="W25" s="9">
        <v>704118865.97249997</v>
      </c>
      <c r="X25" s="4"/>
      <c r="Y25" s="10">
        <v>1.2334939512504436E-2</v>
      </c>
    </row>
    <row r="26" spans="1:25" ht="24.75" thickBot="1">
      <c r="C26" s="4"/>
      <c r="D26" s="4"/>
      <c r="E26" s="8">
        <f>SUM(E9:E25)</f>
        <v>27173992163</v>
      </c>
      <c r="F26" s="4"/>
      <c r="G26" s="8">
        <f>SUM(G9:G25)</f>
        <v>37240394963.432404</v>
      </c>
      <c r="H26" s="4"/>
      <c r="I26" s="4"/>
      <c r="J26" s="4"/>
      <c r="K26" s="8">
        <f>SUM(K9:K25)</f>
        <v>4057661632</v>
      </c>
      <c r="L26" s="4"/>
      <c r="M26" s="4"/>
      <c r="N26" s="4"/>
      <c r="O26" s="8">
        <f>SUM(O9:O25)</f>
        <v>15606687742</v>
      </c>
      <c r="P26" s="4"/>
      <c r="Q26" s="4"/>
      <c r="R26" s="4"/>
      <c r="S26" s="4"/>
      <c r="T26" s="4"/>
      <c r="U26" s="8">
        <f>SUM(U9:U25)</f>
        <v>21098708619</v>
      </c>
      <c r="V26" s="4"/>
      <c r="W26" s="8">
        <f>SUM(W9:W25)</f>
        <v>35060112758.294006</v>
      </c>
      <c r="X26" s="4"/>
      <c r="Y26" s="11">
        <f>SUM(Y9:Y25)</f>
        <v>0.61419227785899422</v>
      </c>
    </row>
    <row r="27" spans="1:25" ht="24.75" thickTop="1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6"/>
      <c r="X27" s="4"/>
      <c r="Y27" s="4"/>
    </row>
    <row r="28" spans="1:2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6"/>
      <c r="X28" s="4"/>
      <c r="Y28" s="6"/>
    </row>
    <row r="29" spans="1: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3:2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3:25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3:2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3:25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3:2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3:2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3:25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3:2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3:2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3:25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3:2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3:25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3:25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3:25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3:2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3:2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3:25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3:25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3:25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3:25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3:25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3:25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3:25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3:25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3:25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3:25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3:25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3:2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3:25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3:2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3:2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3:2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3:25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3:2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3:2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3:25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3:2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3:2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3:25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3:25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3:25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3:25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3:2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3:2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3:2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3:25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3:2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3:25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3:25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3:25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3:25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3:25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3:25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3:25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3:25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3:25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3:2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3:2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3:25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3:25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3:25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3:25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3:25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3:25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3:25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3:25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3:25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3:2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3:2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3:2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3:2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3:2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3:2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3:2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3:2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3:2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3:2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8"/>
  <sheetViews>
    <sheetView rightToLeft="1" topLeftCell="F1" workbookViewId="0">
      <selection activeCell="AK14" sqref="AK14"/>
    </sheetView>
  </sheetViews>
  <sheetFormatPr defaultRowHeight="24"/>
  <cols>
    <col min="1" max="1" width="30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6.425781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6.42578125" style="1" bestFit="1" customWidth="1"/>
    <col min="26" max="26" width="1" style="1" customWidth="1"/>
    <col min="27" max="27" width="14.28515625" style="1" bestFit="1" customWidth="1"/>
    <col min="28" max="28" width="1" style="1" customWidth="1"/>
    <col min="29" max="29" width="6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24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6" spans="1:37" ht="24.75">
      <c r="A6" s="16" t="s">
        <v>33</v>
      </c>
      <c r="B6" s="16" t="s">
        <v>33</v>
      </c>
      <c r="C6" s="16" t="s">
        <v>33</v>
      </c>
      <c r="D6" s="16" t="s">
        <v>33</v>
      </c>
      <c r="E6" s="16" t="s">
        <v>33</v>
      </c>
      <c r="F6" s="16" t="s">
        <v>33</v>
      </c>
      <c r="G6" s="16" t="s">
        <v>33</v>
      </c>
      <c r="H6" s="16" t="s">
        <v>33</v>
      </c>
      <c r="I6" s="16" t="s">
        <v>33</v>
      </c>
      <c r="J6" s="16" t="s">
        <v>33</v>
      </c>
      <c r="K6" s="16" t="s">
        <v>33</v>
      </c>
      <c r="L6" s="16" t="s">
        <v>33</v>
      </c>
      <c r="M6" s="16" t="s">
        <v>33</v>
      </c>
      <c r="O6" s="16" t="s">
        <v>112</v>
      </c>
      <c r="P6" s="16" t="s">
        <v>4</v>
      </c>
      <c r="Q6" s="16" t="s">
        <v>4</v>
      </c>
      <c r="R6" s="16" t="s">
        <v>4</v>
      </c>
      <c r="S6" s="16" t="s">
        <v>4</v>
      </c>
      <c r="U6" s="16" t="s">
        <v>5</v>
      </c>
      <c r="V6" s="16" t="s">
        <v>5</v>
      </c>
      <c r="W6" s="16" t="s">
        <v>5</v>
      </c>
      <c r="X6" s="16" t="s">
        <v>5</v>
      </c>
      <c r="Y6" s="16" t="s">
        <v>5</v>
      </c>
      <c r="Z6" s="16" t="s">
        <v>5</v>
      </c>
      <c r="AA6" s="16" t="s">
        <v>5</v>
      </c>
      <c r="AC6" s="16" t="s">
        <v>6</v>
      </c>
      <c r="AD6" s="16" t="s">
        <v>6</v>
      </c>
      <c r="AE6" s="16" t="s">
        <v>6</v>
      </c>
      <c r="AF6" s="16" t="s">
        <v>6</v>
      </c>
      <c r="AG6" s="16" t="s">
        <v>6</v>
      </c>
      <c r="AH6" s="16" t="s">
        <v>6</v>
      </c>
      <c r="AI6" s="16" t="s">
        <v>6</v>
      </c>
      <c r="AJ6" s="16" t="s">
        <v>6</v>
      </c>
      <c r="AK6" s="16" t="s">
        <v>6</v>
      </c>
    </row>
    <row r="7" spans="1:37" ht="24.75">
      <c r="A7" s="15" t="s">
        <v>34</v>
      </c>
      <c r="C7" s="15" t="s">
        <v>35</v>
      </c>
      <c r="E7" s="15" t="s">
        <v>36</v>
      </c>
      <c r="G7" s="15" t="s">
        <v>37</v>
      </c>
      <c r="I7" s="15" t="s">
        <v>38</v>
      </c>
      <c r="K7" s="15" t="s">
        <v>39</v>
      </c>
      <c r="M7" s="15" t="s">
        <v>32</v>
      </c>
      <c r="O7" s="15" t="s">
        <v>7</v>
      </c>
      <c r="Q7" s="15" t="s">
        <v>8</v>
      </c>
      <c r="S7" s="15" t="s">
        <v>9</v>
      </c>
      <c r="U7" s="16" t="s">
        <v>10</v>
      </c>
      <c r="V7" s="16" t="s">
        <v>10</v>
      </c>
      <c r="W7" s="16" t="s">
        <v>10</v>
      </c>
      <c r="Y7" s="16" t="s">
        <v>11</v>
      </c>
      <c r="Z7" s="16" t="s">
        <v>11</v>
      </c>
      <c r="AA7" s="16" t="s">
        <v>11</v>
      </c>
      <c r="AC7" s="15" t="s">
        <v>7</v>
      </c>
      <c r="AE7" s="15" t="s">
        <v>40</v>
      </c>
      <c r="AG7" s="15" t="s">
        <v>8</v>
      </c>
      <c r="AI7" s="15" t="s">
        <v>9</v>
      </c>
      <c r="AK7" s="15" t="s">
        <v>13</v>
      </c>
    </row>
    <row r="8" spans="1:37" ht="24.75">
      <c r="A8" s="16" t="s">
        <v>34</v>
      </c>
      <c r="C8" s="16" t="s">
        <v>35</v>
      </c>
      <c r="E8" s="16" t="s">
        <v>36</v>
      </c>
      <c r="G8" s="16" t="s">
        <v>37</v>
      </c>
      <c r="I8" s="16" t="s">
        <v>38</v>
      </c>
      <c r="K8" s="16" t="s">
        <v>39</v>
      </c>
      <c r="M8" s="16" t="s">
        <v>32</v>
      </c>
      <c r="O8" s="16" t="s">
        <v>7</v>
      </c>
      <c r="Q8" s="16" t="s">
        <v>8</v>
      </c>
      <c r="S8" s="16" t="s">
        <v>9</v>
      </c>
      <c r="U8" s="16" t="s">
        <v>7</v>
      </c>
      <c r="W8" s="16" t="s">
        <v>8</v>
      </c>
      <c r="Y8" s="16" t="s">
        <v>7</v>
      </c>
      <c r="AA8" s="16" t="s">
        <v>14</v>
      </c>
      <c r="AC8" s="16" t="s">
        <v>7</v>
      </c>
      <c r="AE8" s="16" t="s">
        <v>40</v>
      </c>
      <c r="AG8" s="16" t="s">
        <v>8</v>
      </c>
      <c r="AI8" s="16" t="s">
        <v>9</v>
      </c>
      <c r="AK8" s="16" t="s">
        <v>13</v>
      </c>
    </row>
    <row r="9" spans="1:37">
      <c r="A9" s="1" t="s">
        <v>41</v>
      </c>
      <c r="C9" s="4" t="s">
        <v>42</v>
      </c>
      <c r="D9" s="4"/>
      <c r="E9" s="4" t="s">
        <v>42</v>
      </c>
      <c r="F9" s="4"/>
      <c r="G9" s="4" t="s">
        <v>43</v>
      </c>
      <c r="H9" s="4"/>
      <c r="I9" s="4" t="s">
        <v>44</v>
      </c>
      <c r="J9" s="4"/>
      <c r="K9" s="6">
        <v>0</v>
      </c>
      <c r="L9" s="4"/>
      <c r="M9" s="6">
        <v>0</v>
      </c>
      <c r="N9" s="4"/>
      <c r="O9" s="6">
        <v>1083</v>
      </c>
      <c r="P9" s="4"/>
      <c r="Q9" s="6">
        <v>1000873373</v>
      </c>
      <c r="R9" s="4"/>
      <c r="S9" s="6">
        <v>1024321478</v>
      </c>
      <c r="T9" s="4"/>
      <c r="U9" s="6">
        <v>0</v>
      </c>
      <c r="V9" s="4"/>
      <c r="W9" s="6">
        <v>0</v>
      </c>
      <c r="X9" s="4"/>
      <c r="Y9" s="6">
        <v>0</v>
      </c>
      <c r="Z9" s="4"/>
      <c r="AA9" s="6">
        <v>0</v>
      </c>
      <c r="AB9" s="4"/>
      <c r="AC9" s="6">
        <v>1083</v>
      </c>
      <c r="AD9" s="4"/>
      <c r="AE9" s="6">
        <v>964150</v>
      </c>
      <c r="AF9" s="4"/>
      <c r="AG9" s="6">
        <v>1000873373</v>
      </c>
      <c r="AH9" s="4"/>
      <c r="AI9" s="6">
        <v>1043985193</v>
      </c>
      <c r="AJ9" s="4"/>
      <c r="AK9" s="10">
        <v>1.8288807231175954E-2</v>
      </c>
    </row>
    <row r="10" spans="1:37">
      <c r="A10" s="1" t="s">
        <v>45</v>
      </c>
      <c r="C10" s="4" t="s">
        <v>42</v>
      </c>
      <c r="D10" s="4"/>
      <c r="E10" s="4" t="s">
        <v>42</v>
      </c>
      <c r="F10" s="4"/>
      <c r="G10" s="4" t="s">
        <v>46</v>
      </c>
      <c r="H10" s="4"/>
      <c r="I10" s="4" t="s">
        <v>47</v>
      </c>
      <c r="J10" s="4"/>
      <c r="K10" s="6">
        <v>0</v>
      </c>
      <c r="L10" s="4"/>
      <c r="M10" s="6">
        <v>0</v>
      </c>
      <c r="N10" s="4"/>
      <c r="O10" s="6">
        <v>1197</v>
      </c>
      <c r="P10" s="4"/>
      <c r="Q10" s="6">
        <v>1001471982</v>
      </c>
      <c r="R10" s="4"/>
      <c r="S10" s="6">
        <v>1039276820</v>
      </c>
      <c r="T10" s="4"/>
      <c r="U10" s="6">
        <v>0</v>
      </c>
      <c r="V10" s="4"/>
      <c r="W10" s="6">
        <v>0</v>
      </c>
      <c r="X10" s="4"/>
      <c r="Y10" s="6">
        <v>0</v>
      </c>
      <c r="Z10" s="4"/>
      <c r="AA10" s="6">
        <v>0</v>
      </c>
      <c r="AB10" s="4"/>
      <c r="AC10" s="6">
        <v>1197</v>
      </c>
      <c r="AD10" s="4"/>
      <c r="AE10" s="6">
        <v>894809</v>
      </c>
      <c r="AF10" s="4"/>
      <c r="AG10" s="6">
        <v>1001471982</v>
      </c>
      <c r="AH10" s="4"/>
      <c r="AI10" s="6">
        <v>1070892238</v>
      </c>
      <c r="AJ10" s="4"/>
      <c r="AK10" s="10">
        <v>1.8760171923381485E-2</v>
      </c>
    </row>
    <row r="11" spans="1:37">
      <c r="A11" s="1" t="s">
        <v>48</v>
      </c>
      <c r="C11" s="4" t="s">
        <v>42</v>
      </c>
      <c r="D11" s="4"/>
      <c r="E11" s="4" t="s">
        <v>42</v>
      </c>
      <c r="F11" s="4"/>
      <c r="G11" s="4" t="s">
        <v>49</v>
      </c>
      <c r="H11" s="4"/>
      <c r="I11" s="4" t="s">
        <v>47</v>
      </c>
      <c r="J11" s="4"/>
      <c r="K11" s="6">
        <v>0</v>
      </c>
      <c r="L11" s="4"/>
      <c r="M11" s="6">
        <v>0</v>
      </c>
      <c r="N11" s="4"/>
      <c r="O11" s="6">
        <v>2975</v>
      </c>
      <c r="P11" s="4"/>
      <c r="Q11" s="6">
        <v>2499452943</v>
      </c>
      <c r="R11" s="4"/>
      <c r="S11" s="6">
        <v>2548042083</v>
      </c>
      <c r="T11" s="4"/>
      <c r="U11" s="6">
        <v>0</v>
      </c>
      <c r="V11" s="4"/>
      <c r="W11" s="6">
        <v>0</v>
      </c>
      <c r="X11" s="4"/>
      <c r="Y11" s="6">
        <v>1138</v>
      </c>
      <c r="Z11" s="4"/>
      <c r="AA11" s="6">
        <v>999221840</v>
      </c>
      <c r="AB11" s="4"/>
      <c r="AC11" s="6">
        <v>1837</v>
      </c>
      <c r="AD11" s="4"/>
      <c r="AE11" s="6">
        <v>878210</v>
      </c>
      <c r="AF11" s="4"/>
      <c r="AG11" s="6">
        <v>1543359683</v>
      </c>
      <c r="AH11" s="4"/>
      <c r="AI11" s="6">
        <v>1612979367</v>
      </c>
      <c r="AJ11" s="4"/>
      <c r="AK11" s="10">
        <v>2.8256596845169249E-2</v>
      </c>
    </row>
    <row r="12" spans="1:37">
      <c r="A12" s="1" t="s">
        <v>50</v>
      </c>
      <c r="C12" s="4" t="s">
        <v>42</v>
      </c>
      <c r="D12" s="4"/>
      <c r="E12" s="4" t="s">
        <v>42</v>
      </c>
      <c r="F12" s="4"/>
      <c r="G12" s="4" t="s">
        <v>49</v>
      </c>
      <c r="H12" s="4"/>
      <c r="I12" s="4" t="s">
        <v>51</v>
      </c>
      <c r="J12" s="4"/>
      <c r="K12" s="6">
        <v>0</v>
      </c>
      <c r="L12" s="4"/>
      <c r="M12" s="6">
        <v>0</v>
      </c>
      <c r="N12" s="4"/>
      <c r="O12" s="6">
        <v>3655</v>
      </c>
      <c r="P12" s="4"/>
      <c r="Q12" s="6">
        <v>2997643223</v>
      </c>
      <c r="R12" s="4"/>
      <c r="S12" s="6">
        <v>3090232063</v>
      </c>
      <c r="T12" s="4"/>
      <c r="U12" s="6">
        <v>0</v>
      </c>
      <c r="V12" s="4"/>
      <c r="W12" s="6">
        <v>0</v>
      </c>
      <c r="X12" s="4"/>
      <c r="Y12" s="6">
        <v>1161</v>
      </c>
      <c r="Z12" s="4"/>
      <c r="AA12" s="6">
        <v>998878433</v>
      </c>
      <c r="AB12" s="4"/>
      <c r="AC12" s="6">
        <v>2494</v>
      </c>
      <c r="AD12" s="4"/>
      <c r="AE12" s="6">
        <v>876255</v>
      </c>
      <c r="AF12" s="4"/>
      <c r="AG12" s="6">
        <v>2045450671</v>
      </c>
      <c r="AH12" s="4"/>
      <c r="AI12" s="6">
        <v>2184983869</v>
      </c>
      <c r="AJ12" s="4"/>
      <c r="AK12" s="10">
        <v>3.8277122176933027E-2</v>
      </c>
    </row>
    <row r="13" spans="1:37">
      <c r="A13" s="1" t="s">
        <v>52</v>
      </c>
      <c r="C13" s="4" t="s">
        <v>42</v>
      </c>
      <c r="D13" s="4"/>
      <c r="E13" s="4" t="s">
        <v>42</v>
      </c>
      <c r="F13" s="4"/>
      <c r="G13" s="4" t="s">
        <v>53</v>
      </c>
      <c r="H13" s="4"/>
      <c r="I13" s="4" t="s">
        <v>54</v>
      </c>
      <c r="J13" s="4"/>
      <c r="K13" s="6">
        <v>0</v>
      </c>
      <c r="L13" s="4"/>
      <c r="M13" s="6">
        <v>0</v>
      </c>
      <c r="N13" s="4"/>
      <c r="O13" s="6">
        <v>5000</v>
      </c>
      <c r="P13" s="4"/>
      <c r="Q13" s="6">
        <v>3995224002</v>
      </c>
      <c r="R13" s="4"/>
      <c r="S13" s="6">
        <v>4124352325</v>
      </c>
      <c r="T13" s="4"/>
      <c r="U13" s="6">
        <v>0</v>
      </c>
      <c r="V13" s="4"/>
      <c r="W13" s="6">
        <v>0</v>
      </c>
      <c r="X13" s="4"/>
      <c r="Y13" s="6">
        <v>3594</v>
      </c>
      <c r="Z13" s="4"/>
      <c r="AA13" s="6">
        <v>2999978938</v>
      </c>
      <c r="AB13" s="4"/>
      <c r="AC13" s="6">
        <v>1406</v>
      </c>
      <c r="AD13" s="4"/>
      <c r="AE13" s="6">
        <v>854940</v>
      </c>
      <c r="AF13" s="4"/>
      <c r="AG13" s="6">
        <v>1123456989</v>
      </c>
      <c r="AH13" s="4"/>
      <c r="AI13" s="6">
        <v>1201827769</v>
      </c>
      <c r="AJ13" s="4"/>
      <c r="AK13" s="10">
        <v>2.1053934998017988E-2</v>
      </c>
    </row>
    <row r="14" spans="1:37">
      <c r="A14" s="1" t="s">
        <v>55</v>
      </c>
      <c r="C14" s="4" t="s">
        <v>42</v>
      </c>
      <c r="D14" s="4"/>
      <c r="E14" s="4" t="s">
        <v>42</v>
      </c>
      <c r="F14" s="4"/>
      <c r="G14" s="4" t="s">
        <v>56</v>
      </c>
      <c r="H14" s="4"/>
      <c r="I14" s="4" t="s">
        <v>57</v>
      </c>
      <c r="J14" s="4"/>
      <c r="K14" s="6">
        <v>16</v>
      </c>
      <c r="L14" s="4"/>
      <c r="M14" s="6">
        <v>16</v>
      </c>
      <c r="N14" s="4"/>
      <c r="O14" s="6">
        <v>9941</v>
      </c>
      <c r="P14" s="4"/>
      <c r="Q14" s="6">
        <v>9674664631</v>
      </c>
      <c r="R14" s="4"/>
      <c r="S14" s="6">
        <v>9709205147</v>
      </c>
      <c r="T14" s="4"/>
      <c r="U14" s="6">
        <v>0</v>
      </c>
      <c r="V14" s="4"/>
      <c r="W14" s="6">
        <v>0</v>
      </c>
      <c r="X14" s="4"/>
      <c r="Y14" s="6">
        <v>0</v>
      </c>
      <c r="Z14" s="4"/>
      <c r="AA14" s="6">
        <v>0</v>
      </c>
      <c r="AB14" s="4"/>
      <c r="AC14" s="6">
        <v>9941</v>
      </c>
      <c r="AD14" s="4"/>
      <c r="AE14" s="6">
        <v>980000</v>
      </c>
      <c r="AF14" s="4"/>
      <c r="AG14" s="6">
        <v>9674664631</v>
      </c>
      <c r="AH14" s="4"/>
      <c r="AI14" s="6">
        <v>9740414229</v>
      </c>
      <c r="AJ14" s="4"/>
      <c r="AK14" s="10">
        <v>0.17063513867862332</v>
      </c>
    </row>
    <row r="15" spans="1:37" ht="24.75" thickBot="1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8">
        <f>SUM(Q9:Q14)</f>
        <v>21169330154</v>
      </c>
      <c r="R15" s="4"/>
      <c r="S15" s="8">
        <f>SUM(S9:S14)</f>
        <v>21535429916</v>
      </c>
      <c r="T15" s="4"/>
      <c r="U15" s="4"/>
      <c r="V15" s="4"/>
      <c r="W15" s="8">
        <f>SUM(W9:W14)</f>
        <v>0</v>
      </c>
      <c r="X15" s="4"/>
      <c r="Y15" s="4"/>
      <c r="Z15" s="4"/>
      <c r="AA15" s="8">
        <f>SUM(AA9:AA14)</f>
        <v>4998079211</v>
      </c>
      <c r="AB15" s="4"/>
      <c r="AC15" s="4"/>
      <c r="AD15" s="4"/>
      <c r="AE15" s="4"/>
      <c r="AF15" s="4"/>
      <c r="AG15" s="8">
        <f>SUM(AG9:AG14)</f>
        <v>16389277329</v>
      </c>
      <c r="AH15" s="4"/>
      <c r="AI15" s="8">
        <f>SUM(AI9:AI14)</f>
        <v>16855082665</v>
      </c>
      <c r="AJ15" s="4"/>
      <c r="AK15" s="11">
        <f>SUM(AK9:AK14)</f>
        <v>0.295271771853301</v>
      </c>
    </row>
    <row r="16" spans="1:37" ht="24.75" thickTop="1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3:37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3:37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G17" sqref="G17"/>
    </sheetView>
  </sheetViews>
  <sheetFormatPr defaultRowHeight="24"/>
  <cols>
    <col min="1" max="1" width="22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2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.75">
      <c r="A6" s="15" t="s">
        <v>59</v>
      </c>
      <c r="C6" s="16" t="s">
        <v>60</v>
      </c>
      <c r="D6" s="16" t="s">
        <v>60</v>
      </c>
      <c r="E6" s="16" t="s">
        <v>60</v>
      </c>
      <c r="F6" s="16" t="s">
        <v>60</v>
      </c>
      <c r="G6" s="16" t="s">
        <v>60</v>
      </c>
      <c r="H6" s="16" t="s">
        <v>60</v>
      </c>
      <c r="I6" s="16" t="s">
        <v>60</v>
      </c>
      <c r="K6" s="16" t="s">
        <v>112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</row>
    <row r="7" spans="1:19" ht="24.75">
      <c r="A7" s="16" t="s">
        <v>59</v>
      </c>
      <c r="C7" s="16" t="s">
        <v>61</v>
      </c>
      <c r="E7" s="16" t="s">
        <v>62</v>
      </c>
      <c r="G7" s="16" t="s">
        <v>63</v>
      </c>
      <c r="I7" s="16" t="s">
        <v>39</v>
      </c>
      <c r="K7" s="16" t="s">
        <v>64</v>
      </c>
      <c r="M7" s="16" t="s">
        <v>65</v>
      </c>
      <c r="O7" s="16" t="s">
        <v>66</v>
      </c>
      <c r="Q7" s="16" t="s">
        <v>64</v>
      </c>
      <c r="S7" s="16" t="s">
        <v>58</v>
      </c>
    </row>
    <row r="8" spans="1:19">
      <c r="A8" s="1" t="s">
        <v>67</v>
      </c>
      <c r="C8" s="4" t="s">
        <v>68</v>
      </c>
      <c r="D8" s="4"/>
      <c r="E8" s="4" t="s">
        <v>69</v>
      </c>
      <c r="F8" s="4"/>
      <c r="G8" s="4" t="s">
        <v>70</v>
      </c>
      <c r="H8" s="4"/>
      <c r="I8" s="6">
        <v>8</v>
      </c>
      <c r="J8" s="4"/>
      <c r="K8" s="6">
        <v>37575639</v>
      </c>
      <c r="L8" s="4"/>
      <c r="M8" s="6">
        <v>157784</v>
      </c>
      <c r="N8" s="4"/>
      <c r="O8" s="6">
        <v>420000</v>
      </c>
      <c r="P8" s="4"/>
      <c r="Q8" s="6">
        <v>37313423</v>
      </c>
      <c r="R8" s="4"/>
      <c r="S8" s="10">
        <v>6.5366635940623645E-4</v>
      </c>
    </row>
    <row r="9" spans="1:19">
      <c r="A9" s="1" t="s">
        <v>71</v>
      </c>
      <c r="C9" s="4" t="s">
        <v>72</v>
      </c>
      <c r="D9" s="4"/>
      <c r="E9" s="4" t="s">
        <v>69</v>
      </c>
      <c r="F9" s="4"/>
      <c r="G9" s="4" t="s">
        <v>73</v>
      </c>
      <c r="H9" s="4"/>
      <c r="I9" s="6">
        <v>8</v>
      </c>
      <c r="J9" s="4"/>
      <c r="K9" s="6">
        <v>10775996</v>
      </c>
      <c r="L9" s="4"/>
      <c r="M9" s="6">
        <v>41139</v>
      </c>
      <c r="N9" s="4"/>
      <c r="O9" s="6">
        <v>420000</v>
      </c>
      <c r="P9" s="4"/>
      <c r="Q9" s="6">
        <v>10397135</v>
      </c>
      <c r="R9" s="4"/>
      <c r="S9" s="10">
        <v>1.821397458953353E-4</v>
      </c>
    </row>
    <row r="10" spans="1:19">
      <c r="A10" s="1" t="s">
        <v>74</v>
      </c>
      <c r="C10" s="4" t="s">
        <v>75</v>
      </c>
      <c r="D10" s="4"/>
      <c r="E10" s="4" t="s">
        <v>69</v>
      </c>
      <c r="F10" s="4"/>
      <c r="G10" s="4" t="s">
        <v>76</v>
      </c>
      <c r="H10" s="4"/>
      <c r="I10" s="6">
        <v>8</v>
      </c>
      <c r="J10" s="4"/>
      <c r="K10" s="6">
        <v>1256739662</v>
      </c>
      <c r="L10" s="4"/>
      <c r="M10" s="6">
        <v>11413751757</v>
      </c>
      <c r="N10" s="4"/>
      <c r="O10" s="6">
        <v>12285154275</v>
      </c>
      <c r="P10" s="4"/>
      <c r="Q10" s="6">
        <v>385337144</v>
      </c>
      <c r="R10" s="4"/>
      <c r="S10" s="10">
        <v>6.7504374514896874E-3</v>
      </c>
    </row>
    <row r="11" spans="1:19" ht="24.75" thickBot="1">
      <c r="C11" s="4"/>
      <c r="D11" s="4"/>
      <c r="E11" s="4"/>
      <c r="F11" s="4"/>
      <c r="G11" s="4"/>
      <c r="H11" s="4"/>
      <c r="I11" s="4"/>
      <c r="J11" s="4"/>
      <c r="K11" s="8">
        <f>SUM(K8:K10)</f>
        <v>1305091297</v>
      </c>
      <c r="L11" s="4"/>
      <c r="M11" s="8">
        <f>SUM(M8:M10)</f>
        <v>11413950680</v>
      </c>
      <c r="N11" s="4"/>
      <c r="O11" s="8">
        <f>SUM(O8:O10)</f>
        <v>12285994275</v>
      </c>
      <c r="P11" s="4"/>
      <c r="Q11" s="8">
        <f>SUM(Q8:Q10)</f>
        <v>433047702</v>
      </c>
      <c r="R11" s="4"/>
      <c r="S11" s="11">
        <f>SUM(S8:S10)</f>
        <v>7.5862435567912593E-3</v>
      </c>
    </row>
    <row r="12" spans="1:19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18"/>
  <sheetViews>
    <sheetView rightToLeft="1" workbookViewId="0">
      <selection activeCell="M13" sqref="M13:S18"/>
    </sheetView>
  </sheetViews>
  <sheetFormatPr defaultRowHeight="24"/>
  <cols>
    <col min="1" max="1" width="30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2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21" ht="24.75">
      <c r="A3" s="15" t="s">
        <v>77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21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21" ht="24.75">
      <c r="A6" s="16" t="s">
        <v>78</v>
      </c>
      <c r="B6" s="16" t="s">
        <v>78</v>
      </c>
      <c r="C6" s="16" t="s">
        <v>78</v>
      </c>
      <c r="D6" s="16" t="s">
        <v>78</v>
      </c>
      <c r="E6" s="16" t="s">
        <v>78</v>
      </c>
      <c r="F6" s="16" t="s">
        <v>78</v>
      </c>
      <c r="G6" s="16" t="s">
        <v>78</v>
      </c>
      <c r="I6" s="16" t="s">
        <v>79</v>
      </c>
      <c r="J6" s="16" t="s">
        <v>79</v>
      </c>
      <c r="K6" s="16" t="s">
        <v>79</v>
      </c>
      <c r="L6" s="16" t="s">
        <v>79</v>
      </c>
      <c r="M6" s="16" t="s">
        <v>79</v>
      </c>
      <c r="O6" s="16" t="s">
        <v>80</v>
      </c>
      <c r="P6" s="16" t="s">
        <v>80</v>
      </c>
      <c r="Q6" s="16" t="s">
        <v>80</v>
      </c>
      <c r="R6" s="16" t="s">
        <v>80</v>
      </c>
      <c r="S6" s="16" t="s">
        <v>80</v>
      </c>
    </row>
    <row r="7" spans="1:21" ht="24.75">
      <c r="A7" s="16" t="s">
        <v>81</v>
      </c>
      <c r="C7" s="16" t="s">
        <v>82</v>
      </c>
      <c r="E7" s="16" t="s">
        <v>38</v>
      </c>
      <c r="G7" s="16" t="s">
        <v>39</v>
      </c>
      <c r="I7" s="16" t="s">
        <v>83</v>
      </c>
      <c r="K7" s="16" t="s">
        <v>84</v>
      </c>
      <c r="M7" s="16" t="s">
        <v>85</v>
      </c>
      <c r="O7" s="16" t="s">
        <v>83</v>
      </c>
      <c r="Q7" s="16" t="s">
        <v>84</v>
      </c>
      <c r="S7" s="16" t="s">
        <v>85</v>
      </c>
    </row>
    <row r="8" spans="1:21">
      <c r="A8" s="1" t="s">
        <v>55</v>
      </c>
      <c r="C8" s="4" t="s">
        <v>113</v>
      </c>
      <c r="D8" s="4"/>
      <c r="E8" s="4" t="s">
        <v>57</v>
      </c>
      <c r="F8" s="4"/>
      <c r="G8" s="6">
        <v>16</v>
      </c>
      <c r="H8" s="4"/>
      <c r="I8" s="6">
        <v>139891810</v>
      </c>
      <c r="J8" s="4"/>
      <c r="K8" s="4">
        <v>0</v>
      </c>
      <c r="L8" s="4"/>
      <c r="M8" s="6">
        <v>139891810</v>
      </c>
      <c r="N8" s="4"/>
      <c r="O8" s="6">
        <v>139891810</v>
      </c>
      <c r="P8" s="4"/>
      <c r="Q8" s="4">
        <v>0</v>
      </c>
      <c r="R8" s="4"/>
      <c r="S8" s="6">
        <v>139891810</v>
      </c>
      <c r="T8" s="4"/>
      <c r="U8" s="4"/>
    </row>
    <row r="9" spans="1:21">
      <c r="A9" s="1" t="s">
        <v>67</v>
      </c>
      <c r="C9" s="6">
        <v>30</v>
      </c>
      <c r="D9" s="4"/>
      <c r="E9" s="4" t="s">
        <v>113</v>
      </c>
      <c r="F9" s="4"/>
      <c r="G9" s="6">
        <v>8</v>
      </c>
      <c r="H9" s="4"/>
      <c r="I9" s="6">
        <v>157784</v>
      </c>
      <c r="J9" s="4"/>
      <c r="K9" s="6">
        <v>0</v>
      </c>
      <c r="L9" s="4"/>
      <c r="M9" s="6">
        <v>157784</v>
      </c>
      <c r="N9" s="4"/>
      <c r="O9" s="6">
        <v>157784</v>
      </c>
      <c r="P9" s="4"/>
      <c r="Q9" s="6">
        <v>0</v>
      </c>
      <c r="R9" s="4"/>
      <c r="S9" s="6">
        <v>157784</v>
      </c>
      <c r="T9" s="4"/>
      <c r="U9" s="4"/>
    </row>
    <row r="10" spans="1:21">
      <c r="A10" s="1" t="s">
        <v>71</v>
      </c>
      <c r="C10" s="6">
        <v>27</v>
      </c>
      <c r="D10" s="4"/>
      <c r="E10" s="4" t="s">
        <v>113</v>
      </c>
      <c r="F10" s="4"/>
      <c r="G10" s="6">
        <v>8</v>
      </c>
      <c r="H10" s="4"/>
      <c r="I10" s="6">
        <v>41139</v>
      </c>
      <c r="J10" s="4"/>
      <c r="K10" s="6">
        <v>0</v>
      </c>
      <c r="L10" s="4"/>
      <c r="M10" s="6">
        <v>41139</v>
      </c>
      <c r="N10" s="4"/>
      <c r="O10" s="6">
        <v>41139</v>
      </c>
      <c r="P10" s="4"/>
      <c r="Q10" s="6">
        <v>0</v>
      </c>
      <c r="R10" s="4"/>
      <c r="S10" s="6">
        <v>41139</v>
      </c>
      <c r="T10" s="4"/>
      <c r="U10" s="4"/>
    </row>
    <row r="11" spans="1:21">
      <c r="A11" s="1" t="s">
        <v>74</v>
      </c>
      <c r="C11" s="6">
        <v>17</v>
      </c>
      <c r="D11" s="4"/>
      <c r="E11" s="4" t="s">
        <v>113</v>
      </c>
      <c r="F11" s="4"/>
      <c r="G11" s="6">
        <v>8</v>
      </c>
      <c r="H11" s="4"/>
      <c r="I11" s="6">
        <v>720157</v>
      </c>
      <c r="J11" s="4"/>
      <c r="K11" s="6">
        <v>0</v>
      </c>
      <c r="L11" s="4"/>
      <c r="M11" s="6">
        <v>720157</v>
      </c>
      <c r="N11" s="4"/>
      <c r="O11" s="6">
        <v>720157</v>
      </c>
      <c r="P11" s="4"/>
      <c r="Q11" s="6">
        <v>0</v>
      </c>
      <c r="R11" s="4"/>
      <c r="S11" s="6">
        <v>720157</v>
      </c>
      <c r="T11" s="4"/>
      <c r="U11" s="4"/>
    </row>
    <row r="12" spans="1:21" ht="24.75" thickBot="1">
      <c r="C12" s="4"/>
      <c r="D12" s="4"/>
      <c r="E12" s="4"/>
      <c r="F12" s="4"/>
      <c r="G12" s="4"/>
      <c r="H12" s="4"/>
      <c r="I12" s="8">
        <f>SUM(I8:I11)</f>
        <v>140810890</v>
      </c>
      <c r="J12" s="4"/>
      <c r="K12" s="7">
        <f>SUM(K8:K11)</f>
        <v>0</v>
      </c>
      <c r="L12" s="4"/>
      <c r="M12" s="8">
        <f>SUM(M8:M11)</f>
        <v>140810890</v>
      </c>
      <c r="N12" s="4"/>
      <c r="O12" s="8">
        <f>SUM(O8:O11)</f>
        <v>140810890</v>
      </c>
      <c r="P12" s="4"/>
      <c r="Q12" s="7">
        <f>SUM(Q8:Q11)</f>
        <v>0</v>
      </c>
      <c r="R12" s="4"/>
      <c r="S12" s="8">
        <f>SUM(S8:S11)</f>
        <v>140810890</v>
      </c>
      <c r="T12" s="4"/>
      <c r="U12" s="4"/>
    </row>
    <row r="13" spans="1:21" ht="24.75" thickTop="1">
      <c r="C13" s="4"/>
      <c r="D13" s="4"/>
      <c r="E13" s="4"/>
      <c r="F13" s="4"/>
      <c r="G13" s="4"/>
      <c r="H13" s="4"/>
      <c r="I13" s="4"/>
      <c r="J13" s="4"/>
      <c r="K13" s="4"/>
      <c r="L13" s="4"/>
      <c r="M13" s="6"/>
      <c r="N13" s="6"/>
      <c r="O13" s="6"/>
      <c r="P13" s="6"/>
      <c r="Q13" s="6"/>
      <c r="R13" s="6"/>
      <c r="S13" s="6"/>
      <c r="T13" s="4"/>
      <c r="U13" s="4"/>
    </row>
    <row r="14" spans="1:21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>
      <c r="C16" s="4"/>
      <c r="D16" s="4"/>
      <c r="E16" s="4"/>
      <c r="F16" s="4"/>
      <c r="G16" s="4"/>
      <c r="H16" s="4"/>
      <c r="I16" s="4"/>
      <c r="J16" s="4"/>
      <c r="K16" s="4"/>
      <c r="L16" s="4"/>
      <c r="M16" s="6"/>
      <c r="N16" s="6"/>
      <c r="O16" s="6"/>
      <c r="P16" s="6"/>
      <c r="Q16" s="6"/>
      <c r="R16" s="6"/>
      <c r="S16" s="6"/>
      <c r="T16" s="4"/>
      <c r="U16" s="4"/>
    </row>
    <row r="17" spans="3:21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3:21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2"/>
  <sheetViews>
    <sheetView rightToLeft="1" workbookViewId="0">
      <selection activeCell="G7" sqref="G7:G10"/>
    </sheetView>
  </sheetViews>
  <sheetFormatPr defaultRowHeight="24"/>
  <cols>
    <col min="1" max="1" width="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5" t="s">
        <v>0</v>
      </c>
      <c r="B2" s="15"/>
      <c r="C2" s="15"/>
      <c r="D2" s="15"/>
      <c r="E2" s="15"/>
      <c r="F2" s="15"/>
      <c r="G2" s="15"/>
    </row>
    <row r="3" spans="1:7" ht="24.75">
      <c r="A3" s="15" t="s">
        <v>77</v>
      </c>
      <c r="B3" s="15"/>
      <c r="C3" s="15"/>
      <c r="D3" s="15"/>
      <c r="E3" s="15"/>
      <c r="F3" s="15"/>
      <c r="G3" s="15"/>
    </row>
    <row r="4" spans="1:7" ht="24.75">
      <c r="A4" s="15" t="s">
        <v>2</v>
      </c>
      <c r="B4" s="15"/>
      <c r="C4" s="15"/>
      <c r="D4" s="15"/>
      <c r="E4" s="15"/>
      <c r="F4" s="15"/>
      <c r="G4" s="15"/>
    </row>
    <row r="6" spans="1:7" ht="24.75">
      <c r="A6" s="16" t="s">
        <v>81</v>
      </c>
      <c r="C6" s="16" t="s">
        <v>64</v>
      </c>
      <c r="E6" s="16" t="s">
        <v>100</v>
      </c>
      <c r="G6" s="16" t="s">
        <v>13</v>
      </c>
    </row>
    <row r="7" spans="1:7">
      <c r="A7" s="1" t="s">
        <v>109</v>
      </c>
      <c r="C7" s="6">
        <v>9509606083</v>
      </c>
      <c r="E7" s="10">
        <f>C7/$C$11</f>
        <v>0.95109234410058141</v>
      </c>
      <c r="G7" s="10">
        <v>0.1665917808629353</v>
      </c>
    </row>
    <row r="8" spans="1:7">
      <c r="A8" s="1" t="s">
        <v>110</v>
      </c>
      <c r="C8" s="6">
        <v>457623767</v>
      </c>
      <c r="E8" s="10">
        <f t="shared" ref="E8:E10" si="0">C8/$C$11</f>
        <v>4.5768716124870455E-2</v>
      </c>
      <c r="G8" s="10">
        <v>8.0167735281927305E-3</v>
      </c>
    </row>
    <row r="9" spans="1:7">
      <c r="A9" s="1" t="s">
        <v>111</v>
      </c>
      <c r="C9" s="6">
        <v>919080</v>
      </c>
      <c r="E9" s="10">
        <f t="shared" si="0"/>
        <v>9.1920731940581089E-5</v>
      </c>
      <c r="G9" s="10">
        <v>1.6100685203903265E-5</v>
      </c>
    </row>
    <row r="10" spans="1:7">
      <c r="A10" s="1" t="s">
        <v>107</v>
      </c>
      <c r="C10" s="6">
        <v>30465970</v>
      </c>
      <c r="E10" s="10">
        <f t="shared" si="0"/>
        <v>3.0470190426075917E-3</v>
      </c>
      <c r="G10" s="10">
        <v>5.3371087653040074E-4</v>
      </c>
    </row>
    <row r="11" spans="1:7" ht="24.75" thickBot="1">
      <c r="C11" s="14">
        <f>SUM(C7:C10)</f>
        <v>9998614900</v>
      </c>
      <c r="E11" s="13">
        <f>SUM(E7:E10)</f>
        <v>1</v>
      </c>
      <c r="G11" s="11">
        <f>SUM(G7:G10)</f>
        <v>0.17515836595286235</v>
      </c>
    </row>
    <row r="12" spans="1:7" ht="24.75" thickTop="1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4"/>
  <sheetViews>
    <sheetView rightToLeft="1" workbookViewId="0">
      <selection activeCell="E13" sqref="E13"/>
    </sheetView>
  </sheetViews>
  <sheetFormatPr defaultRowHeight="24"/>
  <cols>
    <col min="1" max="1" width="23.57031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.75">
      <c r="A3" s="15" t="s">
        <v>77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.75">
      <c r="A6" s="15" t="s">
        <v>3</v>
      </c>
      <c r="C6" s="16" t="s">
        <v>87</v>
      </c>
      <c r="D6" s="16" t="s">
        <v>87</v>
      </c>
      <c r="E6" s="16" t="s">
        <v>87</v>
      </c>
      <c r="F6" s="16" t="s">
        <v>87</v>
      </c>
      <c r="G6" s="16" t="s">
        <v>87</v>
      </c>
      <c r="I6" s="16" t="s">
        <v>79</v>
      </c>
      <c r="J6" s="16" t="s">
        <v>79</v>
      </c>
      <c r="K6" s="16" t="s">
        <v>79</v>
      </c>
      <c r="L6" s="16" t="s">
        <v>79</v>
      </c>
      <c r="M6" s="16" t="s">
        <v>79</v>
      </c>
      <c r="O6" s="16" t="s">
        <v>80</v>
      </c>
      <c r="P6" s="16" t="s">
        <v>80</v>
      </c>
      <c r="Q6" s="16" t="s">
        <v>80</v>
      </c>
      <c r="R6" s="16" t="s">
        <v>80</v>
      </c>
      <c r="S6" s="16" t="s">
        <v>80</v>
      </c>
    </row>
    <row r="7" spans="1:19" ht="24.75">
      <c r="A7" s="16" t="s">
        <v>3</v>
      </c>
      <c r="C7" s="16" t="s">
        <v>88</v>
      </c>
      <c r="E7" s="16" t="s">
        <v>89</v>
      </c>
      <c r="G7" s="16" t="s">
        <v>90</v>
      </c>
      <c r="I7" s="16" t="s">
        <v>91</v>
      </c>
      <c r="K7" s="16" t="s">
        <v>84</v>
      </c>
      <c r="M7" s="16" t="s">
        <v>92</v>
      </c>
      <c r="O7" s="16" t="s">
        <v>91</v>
      </c>
      <c r="Q7" s="16" t="s">
        <v>84</v>
      </c>
      <c r="S7" s="16" t="s">
        <v>92</v>
      </c>
    </row>
    <row r="8" spans="1:19">
      <c r="A8" s="1" t="s">
        <v>21</v>
      </c>
      <c r="C8" s="4" t="s">
        <v>6</v>
      </c>
      <c r="D8" s="4"/>
      <c r="E8" s="6">
        <v>70000</v>
      </c>
      <c r="F8" s="4"/>
      <c r="G8" s="6">
        <v>2350</v>
      </c>
      <c r="H8" s="4"/>
      <c r="I8" s="6">
        <v>164500000</v>
      </c>
      <c r="J8" s="4"/>
      <c r="K8" s="6">
        <v>23637830</v>
      </c>
      <c r="L8" s="4"/>
      <c r="M8" s="6">
        <v>140862170</v>
      </c>
      <c r="N8" s="4"/>
      <c r="O8" s="6">
        <v>164500000</v>
      </c>
      <c r="P8" s="4"/>
      <c r="Q8" s="6">
        <v>23637830</v>
      </c>
      <c r="R8" s="4"/>
      <c r="S8" s="6">
        <v>140862170</v>
      </c>
    </row>
    <row r="9" spans="1:19" ht="24.75" thickBot="1">
      <c r="C9" s="4"/>
      <c r="D9" s="4"/>
      <c r="E9" s="4"/>
      <c r="F9" s="4"/>
      <c r="G9" s="4"/>
      <c r="H9" s="4"/>
      <c r="I9" s="8">
        <f>SUM(I8)</f>
        <v>164500000</v>
      </c>
      <c r="J9" s="4"/>
      <c r="K9" s="8">
        <f>SUM(K8)</f>
        <v>23637830</v>
      </c>
      <c r="L9" s="4"/>
      <c r="M9" s="8">
        <f>SUM(M8)</f>
        <v>140862170</v>
      </c>
      <c r="N9" s="4"/>
      <c r="O9" s="8">
        <f>SUM(O8)</f>
        <v>164500000</v>
      </c>
      <c r="P9" s="4"/>
      <c r="Q9" s="8">
        <f>SUM(Q8)</f>
        <v>23637830</v>
      </c>
      <c r="R9" s="4"/>
      <c r="S9" s="8">
        <f>SUM(S8)</f>
        <v>140862170</v>
      </c>
    </row>
    <row r="10" spans="1:19" ht="24.75" thickTop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34"/>
  <sheetViews>
    <sheetView rightToLeft="1" topLeftCell="A14" workbookViewId="0">
      <selection activeCell="I32" sqref="I32"/>
    </sheetView>
  </sheetViews>
  <sheetFormatPr defaultRowHeight="24"/>
  <cols>
    <col min="1" max="1" width="30.8554687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0.1406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.75">
      <c r="A3" s="15" t="s">
        <v>77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.75">
      <c r="A6" s="15" t="s">
        <v>3</v>
      </c>
      <c r="C6" s="16" t="s">
        <v>79</v>
      </c>
      <c r="D6" s="16" t="s">
        <v>79</v>
      </c>
      <c r="E6" s="16" t="s">
        <v>79</v>
      </c>
      <c r="F6" s="16" t="s">
        <v>79</v>
      </c>
      <c r="G6" s="16" t="s">
        <v>79</v>
      </c>
      <c r="H6" s="16" t="s">
        <v>79</v>
      </c>
      <c r="I6" s="16" t="s">
        <v>79</v>
      </c>
      <c r="K6" s="16" t="s">
        <v>80</v>
      </c>
      <c r="L6" s="16" t="s">
        <v>80</v>
      </c>
      <c r="M6" s="16" t="s">
        <v>80</v>
      </c>
      <c r="N6" s="16" t="s">
        <v>80</v>
      </c>
      <c r="O6" s="16" t="s">
        <v>80</v>
      </c>
      <c r="P6" s="16" t="s">
        <v>80</v>
      </c>
      <c r="Q6" s="16" t="s">
        <v>80</v>
      </c>
    </row>
    <row r="7" spans="1:17" ht="24.75">
      <c r="A7" s="16" t="s">
        <v>3</v>
      </c>
      <c r="C7" s="16" t="s">
        <v>7</v>
      </c>
      <c r="E7" s="16" t="s">
        <v>93</v>
      </c>
      <c r="G7" s="16" t="s">
        <v>94</v>
      </c>
      <c r="I7" s="16" t="s">
        <v>95</v>
      </c>
      <c r="K7" s="16" t="s">
        <v>7</v>
      </c>
      <c r="M7" s="16" t="s">
        <v>93</v>
      </c>
      <c r="O7" s="16" t="s">
        <v>94</v>
      </c>
      <c r="Q7" s="16" t="s">
        <v>95</v>
      </c>
    </row>
    <row r="8" spans="1:17">
      <c r="A8" s="1" t="s">
        <v>17</v>
      </c>
      <c r="C8" s="6">
        <v>41000</v>
      </c>
      <c r="D8" s="4"/>
      <c r="E8" s="6">
        <v>1707678495</v>
      </c>
      <c r="F8" s="4"/>
      <c r="G8" s="6">
        <v>1353100859</v>
      </c>
      <c r="H8" s="4"/>
      <c r="I8" s="6">
        <f>E8-G8</f>
        <v>354577636</v>
      </c>
      <c r="J8" s="4"/>
      <c r="K8" s="6">
        <v>41000</v>
      </c>
      <c r="L8" s="4"/>
      <c r="M8" s="6">
        <v>1707678495</v>
      </c>
      <c r="N8" s="4"/>
      <c r="O8" s="6">
        <v>1353100859</v>
      </c>
      <c r="P8" s="4"/>
      <c r="Q8" s="6">
        <f>M8-O8</f>
        <v>354577636</v>
      </c>
    </row>
    <row r="9" spans="1:17">
      <c r="A9" s="1" t="s">
        <v>23</v>
      </c>
      <c r="C9" s="6">
        <v>81317</v>
      </c>
      <c r="D9" s="4"/>
      <c r="E9" s="6">
        <v>5427946952</v>
      </c>
      <c r="F9" s="4"/>
      <c r="G9" s="6">
        <v>4890406412</v>
      </c>
      <c r="H9" s="4"/>
      <c r="I9" s="6">
        <f t="shared" ref="I9:I28" si="0">E9-G9</f>
        <v>537540540</v>
      </c>
      <c r="J9" s="4"/>
      <c r="K9" s="6">
        <v>81317</v>
      </c>
      <c r="L9" s="4"/>
      <c r="M9" s="6">
        <v>5427946952</v>
      </c>
      <c r="N9" s="4"/>
      <c r="O9" s="6">
        <v>4890406412</v>
      </c>
      <c r="P9" s="4"/>
      <c r="Q9" s="6">
        <f t="shared" ref="Q9:Q28" si="1">M9-O9</f>
        <v>537540540</v>
      </c>
    </row>
    <row r="10" spans="1:17">
      <c r="A10" s="1" t="s">
        <v>18</v>
      </c>
      <c r="C10" s="6">
        <v>14941</v>
      </c>
      <c r="D10" s="4"/>
      <c r="E10" s="6">
        <v>1038904468</v>
      </c>
      <c r="F10" s="4"/>
      <c r="G10" s="6">
        <v>836173289</v>
      </c>
      <c r="H10" s="4"/>
      <c r="I10" s="6">
        <f t="shared" si="0"/>
        <v>202731179</v>
      </c>
      <c r="J10" s="4"/>
      <c r="K10" s="6">
        <v>14941</v>
      </c>
      <c r="L10" s="4"/>
      <c r="M10" s="6">
        <v>1038904468</v>
      </c>
      <c r="N10" s="4"/>
      <c r="O10" s="6">
        <v>836173289</v>
      </c>
      <c r="P10" s="4"/>
      <c r="Q10" s="6">
        <f t="shared" si="1"/>
        <v>202731179</v>
      </c>
    </row>
    <row r="11" spans="1:17">
      <c r="A11" s="1" t="s">
        <v>22</v>
      </c>
      <c r="C11" s="6">
        <v>39000</v>
      </c>
      <c r="D11" s="4"/>
      <c r="E11" s="6">
        <v>1441004701</v>
      </c>
      <c r="F11" s="4"/>
      <c r="G11" s="6">
        <v>1256469261</v>
      </c>
      <c r="H11" s="4"/>
      <c r="I11" s="6">
        <f t="shared" si="0"/>
        <v>184535440</v>
      </c>
      <c r="J11" s="4"/>
      <c r="K11" s="6">
        <v>39000</v>
      </c>
      <c r="L11" s="4"/>
      <c r="M11" s="6">
        <v>1441004701</v>
      </c>
      <c r="N11" s="4"/>
      <c r="O11" s="6">
        <v>1256469261</v>
      </c>
      <c r="P11" s="4"/>
      <c r="Q11" s="6">
        <f t="shared" si="1"/>
        <v>184535440</v>
      </c>
    </row>
    <row r="12" spans="1:17">
      <c r="A12" s="1" t="s">
        <v>27</v>
      </c>
      <c r="C12" s="6">
        <v>25179</v>
      </c>
      <c r="D12" s="4"/>
      <c r="E12" s="6">
        <v>2157515742</v>
      </c>
      <c r="F12" s="4"/>
      <c r="G12" s="6">
        <v>1936007455</v>
      </c>
      <c r="H12" s="4"/>
      <c r="I12" s="6">
        <f t="shared" si="0"/>
        <v>221508287</v>
      </c>
      <c r="J12" s="4"/>
      <c r="K12" s="6">
        <v>25179</v>
      </c>
      <c r="L12" s="4"/>
      <c r="M12" s="6">
        <v>2157515742</v>
      </c>
      <c r="N12" s="4"/>
      <c r="O12" s="6">
        <v>1936007455</v>
      </c>
      <c r="P12" s="4"/>
      <c r="Q12" s="6">
        <f t="shared" si="1"/>
        <v>221508287</v>
      </c>
    </row>
    <row r="13" spans="1:17">
      <c r="A13" s="1" t="s">
        <v>31</v>
      </c>
      <c r="C13" s="6">
        <v>31273</v>
      </c>
      <c r="D13" s="4"/>
      <c r="E13" s="6">
        <v>704118865</v>
      </c>
      <c r="F13" s="4"/>
      <c r="G13" s="6">
        <v>520229198</v>
      </c>
      <c r="H13" s="4"/>
      <c r="I13" s="6">
        <f t="shared" si="0"/>
        <v>183889667</v>
      </c>
      <c r="J13" s="4"/>
      <c r="K13" s="6">
        <v>31273</v>
      </c>
      <c r="L13" s="4"/>
      <c r="M13" s="6">
        <v>704118865</v>
      </c>
      <c r="N13" s="4"/>
      <c r="O13" s="6">
        <v>520229198</v>
      </c>
      <c r="P13" s="4"/>
      <c r="Q13" s="6">
        <f t="shared" si="1"/>
        <v>183889667</v>
      </c>
    </row>
    <row r="14" spans="1:17">
      <c r="A14" s="1" t="s">
        <v>15</v>
      </c>
      <c r="C14" s="6">
        <v>1</v>
      </c>
      <c r="D14" s="4"/>
      <c r="E14" s="6">
        <v>9214</v>
      </c>
      <c r="F14" s="4"/>
      <c r="G14" s="6">
        <v>8170</v>
      </c>
      <c r="H14" s="4"/>
      <c r="I14" s="6">
        <f t="shared" si="0"/>
        <v>1044</v>
      </c>
      <c r="J14" s="4"/>
      <c r="K14" s="6">
        <v>1</v>
      </c>
      <c r="L14" s="4"/>
      <c r="M14" s="6">
        <v>9214</v>
      </c>
      <c r="N14" s="4"/>
      <c r="O14" s="6">
        <v>8170</v>
      </c>
      <c r="P14" s="4"/>
      <c r="Q14" s="6">
        <f t="shared" si="1"/>
        <v>1044</v>
      </c>
    </row>
    <row r="15" spans="1:17">
      <c r="A15" s="1" t="s">
        <v>24</v>
      </c>
      <c r="C15" s="6">
        <v>51000</v>
      </c>
      <c r="D15" s="4"/>
      <c r="E15" s="6">
        <v>1458539743</v>
      </c>
      <c r="F15" s="4"/>
      <c r="G15" s="6">
        <v>1151825616</v>
      </c>
      <c r="H15" s="4"/>
      <c r="I15" s="6">
        <f t="shared" si="0"/>
        <v>306714127</v>
      </c>
      <c r="J15" s="4"/>
      <c r="K15" s="6">
        <v>51000</v>
      </c>
      <c r="L15" s="4"/>
      <c r="M15" s="6">
        <v>1458539743</v>
      </c>
      <c r="N15" s="4"/>
      <c r="O15" s="6">
        <v>1151825616</v>
      </c>
      <c r="P15" s="4"/>
      <c r="Q15" s="6">
        <f t="shared" si="1"/>
        <v>306714127</v>
      </c>
    </row>
    <row r="16" spans="1:17">
      <c r="A16" s="1" t="s">
        <v>30</v>
      </c>
      <c r="C16" s="6">
        <v>32345</v>
      </c>
      <c r="D16" s="4"/>
      <c r="E16" s="6">
        <v>1406673942</v>
      </c>
      <c r="F16" s="4"/>
      <c r="G16" s="6">
        <v>1343563169</v>
      </c>
      <c r="H16" s="4"/>
      <c r="I16" s="6">
        <f t="shared" si="0"/>
        <v>63110773</v>
      </c>
      <c r="J16" s="4"/>
      <c r="K16" s="6">
        <v>32345</v>
      </c>
      <c r="L16" s="4"/>
      <c r="M16" s="6">
        <v>1406673942</v>
      </c>
      <c r="N16" s="4"/>
      <c r="O16" s="6">
        <v>1343563169</v>
      </c>
      <c r="P16" s="4"/>
      <c r="Q16" s="6">
        <f t="shared" si="1"/>
        <v>63110773</v>
      </c>
    </row>
    <row r="17" spans="1:17">
      <c r="A17" s="1" t="s">
        <v>25</v>
      </c>
      <c r="C17" s="6">
        <v>76848</v>
      </c>
      <c r="D17" s="4"/>
      <c r="E17" s="6">
        <v>2364293848</v>
      </c>
      <c r="F17" s="4"/>
      <c r="G17" s="6">
        <v>1936505641</v>
      </c>
      <c r="H17" s="4"/>
      <c r="I17" s="6">
        <f t="shared" si="0"/>
        <v>427788207</v>
      </c>
      <c r="J17" s="4"/>
      <c r="K17" s="6">
        <v>76848</v>
      </c>
      <c r="L17" s="4"/>
      <c r="M17" s="6">
        <v>2364293848</v>
      </c>
      <c r="N17" s="4"/>
      <c r="O17" s="6">
        <v>1936505641</v>
      </c>
      <c r="P17" s="4"/>
      <c r="Q17" s="6">
        <f t="shared" si="1"/>
        <v>427788207</v>
      </c>
    </row>
    <row r="18" spans="1:17">
      <c r="A18" s="1" t="s">
        <v>29</v>
      </c>
      <c r="C18" s="6">
        <v>213000</v>
      </c>
      <c r="D18" s="4"/>
      <c r="E18" s="6">
        <v>1372027572</v>
      </c>
      <c r="F18" s="4"/>
      <c r="G18" s="6">
        <v>1143144575</v>
      </c>
      <c r="H18" s="4"/>
      <c r="I18" s="6">
        <f t="shared" si="0"/>
        <v>228882997</v>
      </c>
      <c r="J18" s="4"/>
      <c r="K18" s="6">
        <v>213000</v>
      </c>
      <c r="L18" s="4"/>
      <c r="M18" s="6">
        <v>1372027572</v>
      </c>
      <c r="N18" s="4"/>
      <c r="O18" s="6">
        <v>1143144575</v>
      </c>
      <c r="P18" s="4"/>
      <c r="Q18" s="6">
        <f t="shared" si="1"/>
        <v>228882997</v>
      </c>
    </row>
    <row r="19" spans="1:17">
      <c r="A19" s="1" t="s">
        <v>20</v>
      </c>
      <c r="C19" s="6">
        <v>72000</v>
      </c>
      <c r="D19" s="4"/>
      <c r="E19" s="6">
        <v>1291151664</v>
      </c>
      <c r="F19" s="4"/>
      <c r="G19" s="6">
        <v>1205265748</v>
      </c>
      <c r="H19" s="4"/>
      <c r="I19" s="6">
        <f t="shared" si="0"/>
        <v>85885916</v>
      </c>
      <c r="J19" s="4"/>
      <c r="K19" s="6">
        <v>72000</v>
      </c>
      <c r="L19" s="4"/>
      <c r="M19" s="6">
        <v>1291151664</v>
      </c>
      <c r="N19" s="4"/>
      <c r="O19" s="6">
        <v>1205265748</v>
      </c>
      <c r="P19" s="4"/>
      <c r="Q19" s="6">
        <f t="shared" si="1"/>
        <v>85885916</v>
      </c>
    </row>
    <row r="20" spans="1:17">
      <c r="A20" s="1" t="s">
        <v>26</v>
      </c>
      <c r="C20" s="6">
        <v>86533</v>
      </c>
      <c r="D20" s="4"/>
      <c r="E20" s="6">
        <v>3778776391</v>
      </c>
      <c r="F20" s="4"/>
      <c r="G20" s="6">
        <v>3566861065</v>
      </c>
      <c r="H20" s="4"/>
      <c r="I20" s="6">
        <f t="shared" si="0"/>
        <v>211915326</v>
      </c>
      <c r="J20" s="4"/>
      <c r="K20" s="6">
        <v>86533</v>
      </c>
      <c r="L20" s="4"/>
      <c r="M20" s="6">
        <v>3778776391</v>
      </c>
      <c r="N20" s="4"/>
      <c r="O20" s="6">
        <v>3566861065</v>
      </c>
      <c r="P20" s="4"/>
      <c r="Q20" s="6">
        <f t="shared" si="1"/>
        <v>211915326</v>
      </c>
    </row>
    <row r="21" spans="1:17">
      <c r="A21" s="1" t="s">
        <v>28</v>
      </c>
      <c r="C21" s="6">
        <v>1022546</v>
      </c>
      <c r="D21" s="4"/>
      <c r="E21" s="6">
        <v>9016016621</v>
      </c>
      <c r="F21" s="4"/>
      <c r="G21" s="6">
        <v>4083757960</v>
      </c>
      <c r="H21" s="4"/>
      <c r="I21" s="6">
        <f t="shared" si="0"/>
        <v>4932258661</v>
      </c>
      <c r="J21" s="4"/>
      <c r="K21" s="6">
        <v>1022546</v>
      </c>
      <c r="L21" s="4"/>
      <c r="M21" s="6">
        <v>9016016621</v>
      </c>
      <c r="N21" s="4"/>
      <c r="O21" s="6">
        <v>4083757960</v>
      </c>
      <c r="P21" s="4"/>
      <c r="Q21" s="6">
        <f t="shared" si="1"/>
        <v>4932258661</v>
      </c>
    </row>
    <row r="22" spans="1:17">
      <c r="A22" s="1" t="s">
        <v>21</v>
      </c>
      <c r="C22" s="6">
        <v>70000</v>
      </c>
      <c r="D22" s="4"/>
      <c r="E22" s="6">
        <v>1895454540</v>
      </c>
      <c r="F22" s="4"/>
      <c r="G22" s="6">
        <v>1767420902</v>
      </c>
      <c r="H22" s="4"/>
      <c r="I22" s="6">
        <f t="shared" si="0"/>
        <v>128033638</v>
      </c>
      <c r="J22" s="4"/>
      <c r="K22" s="6">
        <v>70000</v>
      </c>
      <c r="L22" s="4"/>
      <c r="M22" s="6">
        <v>1895454540</v>
      </c>
      <c r="N22" s="4"/>
      <c r="O22" s="6">
        <v>1767420902</v>
      </c>
      <c r="P22" s="4"/>
      <c r="Q22" s="6">
        <f t="shared" si="1"/>
        <v>128033638</v>
      </c>
    </row>
    <row r="23" spans="1:17">
      <c r="A23" s="1" t="s">
        <v>41</v>
      </c>
      <c r="C23" s="6">
        <v>1083</v>
      </c>
      <c r="D23" s="4"/>
      <c r="E23" s="6">
        <v>1043985193</v>
      </c>
      <c r="F23" s="4"/>
      <c r="G23" s="6">
        <v>1024321478</v>
      </c>
      <c r="H23" s="4"/>
      <c r="I23" s="6">
        <f t="shared" si="0"/>
        <v>19663715</v>
      </c>
      <c r="J23" s="4"/>
      <c r="K23" s="6">
        <v>1083</v>
      </c>
      <c r="L23" s="4"/>
      <c r="M23" s="6">
        <v>1043985193</v>
      </c>
      <c r="N23" s="4"/>
      <c r="O23" s="6">
        <v>1024321478</v>
      </c>
      <c r="P23" s="4"/>
      <c r="Q23" s="6">
        <f t="shared" si="1"/>
        <v>19663715</v>
      </c>
    </row>
    <row r="24" spans="1:17">
      <c r="A24" s="1" t="s">
        <v>48</v>
      </c>
      <c r="C24" s="6">
        <v>1837</v>
      </c>
      <c r="D24" s="4"/>
      <c r="E24" s="6">
        <v>1612979364</v>
      </c>
      <c r="F24" s="4"/>
      <c r="G24" s="6">
        <v>1573362457</v>
      </c>
      <c r="H24" s="4"/>
      <c r="I24" s="6">
        <f t="shared" si="0"/>
        <v>39616907</v>
      </c>
      <c r="J24" s="4"/>
      <c r="K24" s="6">
        <v>1837</v>
      </c>
      <c r="L24" s="4"/>
      <c r="M24" s="6">
        <v>1612979364</v>
      </c>
      <c r="N24" s="4"/>
      <c r="O24" s="6">
        <v>1573362457</v>
      </c>
      <c r="P24" s="4"/>
      <c r="Q24" s="6">
        <f t="shared" si="1"/>
        <v>39616907</v>
      </c>
    </row>
    <row r="25" spans="1:17">
      <c r="A25" s="1" t="s">
        <v>52</v>
      </c>
      <c r="C25" s="6">
        <v>1406</v>
      </c>
      <c r="D25" s="4"/>
      <c r="E25" s="6">
        <v>1201827769</v>
      </c>
      <c r="F25" s="4"/>
      <c r="G25" s="6">
        <v>1159767873</v>
      </c>
      <c r="H25" s="4"/>
      <c r="I25" s="6">
        <f t="shared" si="0"/>
        <v>42059896</v>
      </c>
      <c r="J25" s="4"/>
      <c r="K25" s="6">
        <v>1406</v>
      </c>
      <c r="L25" s="4"/>
      <c r="M25" s="6">
        <v>1201827769</v>
      </c>
      <c r="N25" s="4"/>
      <c r="O25" s="6">
        <v>1159767873</v>
      </c>
      <c r="P25" s="4"/>
      <c r="Q25" s="6">
        <f t="shared" si="1"/>
        <v>42059896</v>
      </c>
    </row>
    <row r="26" spans="1:17">
      <c r="A26" s="1" t="s">
        <v>50</v>
      </c>
      <c r="C26" s="6">
        <v>2494</v>
      </c>
      <c r="D26" s="4"/>
      <c r="E26" s="6">
        <v>2184983869</v>
      </c>
      <c r="F26" s="4"/>
      <c r="G26" s="6">
        <v>2108628939</v>
      </c>
      <c r="H26" s="4"/>
      <c r="I26" s="6">
        <f t="shared" si="0"/>
        <v>76354930</v>
      </c>
      <c r="J26" s="4"/>
      <c r="K26" s="6">
        <v>2494</v>
      </c>
      <c r="L26" s="4"/>
      <c r="M26" s="6">
        <v>2184983869</v>
      </c>
      <c r="N26" s="4"/>
      <c r="O26" s="6">
        <v>2108628939</v>
      </c>
      <c r="P26" s="4"/>
      <c r="Q26" s="6">
        <f t="shared" si="1"/>
        <v>76354930</v>
      </c>
    </row>
    <row r="27" spans="1:17">
      <c r="A27" s="1" t="s">
        <v>55</v>
      </c>
      <c r="C27" s="6">
        <v>9941</v>
      </c>
      <c r="D27" s="4"/>
      <c r="E27" s="6">
        <v>9740414229</v>
      </c>
      <c r="F27" s="4"/>
      <c r="G27" s="6">
        <v>9709205147</v>
      </c>
      <c r="H27" s="4"/>
      <c r="I27" s="6">
        <f t="shared" si="0"/>
        <v>31209082</v>
      </c>
      <c r="J27" s="4"/>
      <c r="K27" s="6">
        <v>9941</v>
      </c>
      <c r="L27" s="4"/>
      <c r="M27" s="6">
        <v>9740414229</v>
      </c>
      <c r="N27" s="4"/>
      <c r="O27" s="6">
        <v>9709205147</v>
      </c>
      <c r="P27" s="4"/>
      <c r="Q27" s="6">
        <f t="shared" si="1"/>
        <v>31209082</v>
      </c>
    </row>
    <row r="28" spans="1:17">
      <c r="A28" s="1" t="s">
        <v>45</v>
      </c>
      <c r="C28" s="6">
        <v>1197</v>
      </c>
      <c r="D28" s="4"/>
      <c r="E28" s="6">
        <v>1070892238</v>
      </c>
      <c r="F28" s="4"/>
      <c r="G28" s="6">
        <v>1039276820</v>
      </c>
      <c r="H28" s="4"/>
      <c r="I28" s="6">
        <f t="shared" si="0"/>
        <v>31615418</v>
      </c>
      <c r="J28" s="4"/>
      <c r="K28" s="6">
        <v>1197</v>
      </c>
      <c r="L28" s="4"/>
      <c r="M28" s="6">
        <v>1070892238</v>
      </c>
      <c r="N28" s="4"/>
      <c r="O28" s="6">
        <v>1039276820</v>
      </c>
      <c r="P28" s="4"/>
      <c r="Q28" s="6">
        <f t="shared" si="1"/>
        <v>31615418</v>
      </c>
    </row>
    <row r="29" spans="1:17" ht="24.75" thickBot="1">
      <c r="C29" s="4"/>
      <c r="D29" s="4"/>
      <c r="E29" s="8">
        <f>SUM(E8:E28)</f>
        <v>51915195420</v>
      </c>
      <c r="F29" s="4"/>
      <c r="G29" s="8">
        <f>SUM(G8:G28)</f>
        <v>43605302034</v>
      </c>
      <c r="H29" s="4"/>
      <c r="I29" s="8">
        <f>SUM(I8:I28)</f>
        <v>8309893386</v>
      </c>
      <c r="J29" s="4"/>
      <c r="K29" s="4"/>
      <c r="L29" s="4"/>
      <c r="M29" s="8">
        <f>SUM(M8:M28)</f>
        <v>51915195420</v>
      </c>
      <c r="N29" s="4"/>
      <c r="O29" s="8">
        <f>SUM(O8:O28)</f>
        <v>43605302034</v>
      </c>
      <c r="P29" s="4"/>
      <c r="Q29" s="8">
        <f>SUM(Q8:Q28)</f>
        <v>8309893386</v>
      </c>
    </row>
    <row r="30" spans="1:17" ht="24.75" thickTop="1">
      <c r="C30" s="4"/>
      <c r="D30" s="4"/>
      <c r="E30" s="4"/>
      <c r="F30" s="4"/>
      <c r="G30" s="4"/>
      <c r="H30" s="4"/>
      <c r="I30" s="6"/>
      <c r="J30" s="6"/>
      <c r="K30" s="6"/>
      <c r="L30" s="6"/>
      <c r="M30" s="6"/>
      <c r="N30" s="6"/>
      <c r="O30" s="6"/>
      <c r="P30" s="6"/>
      <c r="Q30" s="6"/>
    </row>
    <row r="34" spans="9:17">
      <c r="I34" s="3"/>
      <c r="J34" s="3"/>
      <c r="K34" s="3"/>
      <c r="L34" s="3"/>
      <c r="M34" s="3"/>
      <c r="N34" s="3"/>
      <c r="O34" s="3"/>
      <c r="P34" s="3"/>
      <c r="Q34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U28"/>
  <sheetViews>
    <sheetView rightToLeft="1" workbookViewId="0">
      <selection activeCell="G30" sqref="G30"/>
    </sheetView>
  </sheetViews>
  <sheetFormatPr defaultRowHeight="24"/>
  <cols>
    <col min="1" max="1" width="28.2851562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5.5703125" style="1" bestFit="1" customWidth="1"/>
    <col min="6" max="6" width="1" style="1" customWidth="1"/>
    <col min="7" max="7" width="15.57031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15.5703125" style="1" bestFit="1" customWidth="1"/>
    <col min="14" max="14" width="1" style="1" customWidth="1"/>
    <col min="15" max="15" width="15.57031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14.28515625" style="1" bestFit="1" customWidth="1"/>
    <col min="20" max="16384" width="9.140625" style="1"/>
  </cols>
  <sheetData>
    <row r="2" spans="1:21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21" ht="24.75">
      <c r="A3" s="15" t="s">
        <v>77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21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21" ht="24.75">
      <c r="A6" s="15" t="s">
        <v>3</v>
      </c>
      <c r="C6" s="16" t="s">
        <v>79</v>
      </c>
      <c r="D6" s="16" t="s">
        <v>79</v>
      </c>
      <c r="E6" s="16" t="s">
        <v>79</v>
      </c>
      <c r="F6" s="16" t="s">
        <v>79</v>
      </c>
      <c r="G6" s="16" t="s">
        <v>79</v>
      </c>
      <c r="H6" s="16" t="s">
        <v>79</v>
      </c>
      <c r="I6" s="16" t="s">
        <v>79</v>
      </c>
      <c r="K6" s="16" t="s">
        <v>80</v>
      </c>
      <c r="L6" s="16" t="s">
        <v>80</v>
      </c>
      <c r="M6" s="16" t="s">
        <v>80</v>
      </c>
      <c r="N6" s="16" t="s">
        <v>80</v>
      </c>
      <c r="O6" s="16" t="s">
        <v>80</v>
      </c>
      <c r="P6" s="16" t="s">
        <v>80</v>
      </c>
      <c r="Q6" s="16" t="s">
        <v>80</v>
      </c>
    </row>
    <row r="7" spans="1:21" ht="24.75">
      <c r="A7" s="16" t="s">
        <v>3</v>
      </c>
      <c r="C7" s="16" t="s">
        <v>7</v>
      </c>
      <c r="E7" s="16" t="s">
        <v>93</v>
      </c>
      <c r="G7" s="16" t="s">
        <v>94</v>
      </c>
      <c r="I7" s="16" t="s">
        <v>96</v>
      </c>
      <c r="K7" s="16" t="s">
        <v>7</v>
      </c>
      <c r="M7" s="16" t="s">
        <v>93</v>
      </c>
      <c r="O7" s="16" t="s">
        <v>94</v>
      </c>
      <c r="Q7" s="16" t="s">
        <v>96</v>
      </c>
    </row>
    <row r="8" spans="1:21">
      <c r="A8" s="1" t="s">
        <v>16</v>
      </c>
      <c r="C8" s="9">
        <v>39142</v>
      </c>
      <c r="D8" s="9"/>
      <c r="E8" s="9">
        <v>663073687</v>
      </c>
      <c r="F8" s="9"/>
      <c r="G8" s="9">
        <v>638498414</v>
      </c>
      <c r="H8" s="9"/>
      <c r="I8" s="9">
        <f>E8-G8</f>
        <v>24575273</v>
      </c>
      <c r="J8" s="9"/>
      <c r="K8" s="9">
        <v>39142</v>
      </c>
      <c r="L8" s="9"/>
      <c r="M8" s="9">
        <v>663073687</v>
      </c>
      <c r="N8" s="9"/>
      <c r="O8" s="9">
        <v>638498414</v>
      </c>
      <c r="P8" s="9"/>
      <c r="Q8" s="9">
        <f>M8-O8</f>
        <v>24575273</v>
      </c>
      <c r="R8" s="12"/>
      <c r="S8" s="12"/>
      <c r="T8" s="12"/>
      <c r="U8" s="12"/>
    </row>
    <row r="9" spans="1:21">
      <c r="A9" s="1" t="s">
        <v>24</v>
      </c>
      <c r="C9" s="9">
        <v>20599</v>
      </c>
      <c r="D9" s="9"/>
      <c r="E9" s="9">
        <v>474767673</v>
      </c>
      <c r="F9" s="9"/>
      <c r="G9" s="9">
        <v>465224624</v>
      </c>
      <c r="H9" s="9"/>
      <c r="I9" s="9">
        <f t="shared" ref="I9:I24" si="0">E9-G9</f>
        <v>9543049</v>
      </c>
      <c r="J9" s="9"/>
      <c r="K9" s="9">
        <v>20599</v>
      </c>
      <c r="L9" s="9"/>
      <c r="M9" s="9">
        <v>474767673</v>
      </c>
      <c r="N9" s="9"/>
      <c r="O9" s="9">
        <v>465224624</v>
      </c>
      <c r="P9" s="9"/>
      <c r="Q9" s="9">
        <f t="shared" ref="Q9:Q24" si="1">M9-O9</f>
        <v>9543049</v>
      </c>
      <c r="R9" s="12"/>
      <c r="S9" s="12"/>
      <c r="T9" s="12"/>
      <c r="U9" s="12"/>
    </row>
    <row r="10" spans="1:21">
      <c r="A10" s="1" t="s">
        <v>25</v>
      </c>
      <c r="C10" s="9">
        <v>115652</v>
      </c>
      <c r="D10" s="9"/>
      <c r="E10" s="9">
        <v>3162308682</v>
      </c>
      <c r="F10" s="9"/>
      <c r="G10" s="9">
        <v>2914334102</v>
      </c>
      <c r="H10" s="9"/>
      <c r="I10" s="9">
        <f t="shared" si="0"/>
        <v>247974580</v>
      </c>
      <c r="J10" s="9"/>
      <c r="K10" s="9">
        <v>115652</v>
      </c>
      <c r="L10" s="9"/>
      <c r="M10" s="9">
        <v>3162308682</v>
      </c>
      <c r="N10" s="9"/>
      <c r="O10" s="9">
        <v>2914334102</v>
      </c>
      <c r="P10" s="9"/>
      <c r="Q10" s="9">
        <f t="shared" si="1"/>
        <v>247974580</v>
      </c>
      <c r="R10" s="12"/>
      <c r="S10" s="12"/>
      <c r="T10" s="12"/>
      <c r="U10" s="12"/>
    </row>
    <row r="11" spans="1:21">
      <c r="A11" s="1" t="s">
        <v>23</v>
      </c>
      <c r="C11" s="9">
        <v>29392</v>
      </c>
      <c r="D11" s="9"/>
      <c r="E11" s="9">
        <v>2005755126</v>
      </c>
      <c r="F11" s="9"/>
      <c r="G11" s="9">
        <v>1767635615</v>
      </c>
      <c r="H11" s="9"/>
      <c r="I11" s="9">
        <f t="shared" si="0"/>
        <v>238119511</v>
      </c>
      <c r="J11" s="9"/>
      <c r="K11" s="9">
        <v>29392</v>
      </c>
      <c r="L11" s="9"/>
      <c r="M11" s="9">
        <v>2005755126</v>
      </c>
      <c r="N11" s="9"/>
      <c r="O11" s="9">
        <v>1767635615</v>
      </c>
      <c r="P11" s="9"/>
      <c r="Q11" s="9">
        <f t="shared" si="1"/>
        <v>238119511</v>
      </c>
      <c r="R11" s="12"/>
      <c r="S11" s="12"/>
      <c r="T11" s="12"/>
      <c r="U11" s="12"/>
    </row>
    <row r="12" spans="1:21">
      <c r="A12" s="1" t="s">
        <v>22</v>
      </c>
      <c r="C12" s="9">
        <v>12829</v>
      </c>
      <c r="D12" s="9"/>
      <c r="E12" s="9">
        <v>385258087</v>
      </c>
      <c r="F12" s="9"/>
      <c r="G12" s="9">
        <v>413313950</v>
      </c>
      <c r="H12" s="9"/>
      <c r="I12" s="9">
        <f t="shared" si="0"/>
        <v>-28055863</v>
      </c>
      <c r="J12" s="9"/>
      <c r="K12" s="9">
        <v>12829</v>
      </c>
      <c r="L12" s="9"/>
      <c r="M12" s="9">
        <v>385258087</v>
      </c>
      <c r="N12" s="9"/>
      <c r="O12" s="9">
        <v>413313950</v>
      </c>
      <c r="P12" s="9"/>
      <c r="Q12" s="9">
        <f t="shared" si="1"/>
        <v>-28055863</v>
      </c>
      <c r="R12" s="12"/>
      <c r="S12" s="12"/>
      <c r="T12" s="12"/>
      <c r="U12" s="12"/>
    </row>
    <row r="13" spans="1:21">
      <c r="A13" s="1" t="s">
        <v>26</v>
      </c>
      <c r="C13" s="9">
        <v>6541</v>
      </c>
      <c r="D13" s="9"/>
      <c r="E13" s="9">
        <v>252617936</v>
      </c>
      <c r="F13" s="9"/>
      <c r="G13" s="9">
        <v>242722686</v>
      </c>
      <c r="H13" s="9"/>
      <c r="I13" s="9">
        <f t="shared" si="0"/>
        <v>9895250</v>
      </c>
      <c r="J13" s="9"/>
      <c r="K13" s="9">
        <v>6541</v>
      </c>
      <c r="L13" s="9"/>
      <c r="M13" s="9">
        <v>252617936</v>
      </c>
      <c r="N13" s="9"/>
      <c r="O13" s="9">
        <v>242722686</v>
      </c>
      <c r="P13" s="9"/>
      <c r="Q13" s="9">
        <f t="shared" si="1"/>
        <v>9895250</v>
      </c>
      <c r="R13" s="12"/>
      <c r="S13" s="12"/>
      <c r="T13" s="12"/>
      <c r="U13" s="12"/>
    </row>
    <row r="14" spans="1:21">
      <c r="A14" s="1" t="s">
        <v>15</v>
      </c>
      <c r="C14" s="9">
        <v>236445</v>
      </c>
      <c r="D14" s="9"/>
      <c r="E14" s="9">
        <v>2160596960</v>
      </c>
      <c r="F14" s="9"/>
      <c r="G14" s="9">
        <v>1932013612</v>
      </c>
      <c r="H14" s="9"/>
      <c r="I14" s="9">
        <f t="shared" si="0"/>
        <v>228583348</v>
      </c>
      <c r="J14" s="9"/>
      <c r="K14" s="9">
        <v>236445</v>
      </c>
      <c r="L14" s="9"/>
      <c r="M14" s="9">
        <v>2160596960</v>
      </c>
      <c r="N14" s="9"/>
      <c r="O14" s="9">
        <v>1932013612</v>
      </c>
      <c r="P14" s="9"/>
      <c r="Q14" s="9">
        <f t="shared" si="1"/>
        <v>228583348</v>
      </c>
      <c r="R14" s="12"/>
      <c r="S14" s="12"/>
      <c r="T14" s="12"/>
      <c r="U14" s="12"/>
    </row>
    <row r="15" spans="1:21">
      <c r="A15" s="1" t="s">
        <v>21</v>
      </c>
      <c r="C15" s="9">
        <v>30863</v>
      </c>
      <c r="D15" s="9"/>
      <c r="E15" s="9">
        <v>753178421</v>
      </c>
      <c r="F15" s="9"/>
      <c r="G15" s="9">
        <v>779255872</v>
      </c>
      <c r="H15" s="9"/>
      <c r="I15" s="9">
        <f t="shared" si="0"/>
        <v>-26077451</v>
      </c>
      <c r="J15" s="9"/>
      <c r="K15" s="9">
        <v>30863</v>
      </c>
      <c r="L15" s="9"/>
      <c r="M15" s="9">
        <v>753178421</v>
      </c>
      <c r="N15" s="9"/>
      <c r="O15" s="9">
        <v>779255872</v>
      </c>
      <c r="P15" s="9"/>
      <c r="Q15" s="9">
        <f t="shared" si="1"/>
        <v>-26077451</v>
      </c>
      <c r="R15" s="12"/>
      <c r="S15" s="12"/>
      <c r="T15" s="12"/>
      <c r="U15" s="12"/>
    </row>
    <row r="16" spans="1:21">
      <c r="A16" s="1" t="s">
        <v>29</v>
      </c>
      <c r="C16" s="9">
        <v>134442</v>
      </c>
      <c r="D16" s="9"/>
      <c r="E16" s="9">
        <v>748330088</v>
      </c>
      <c r="F16" s="9"/>
      <c r="G16" s="9">
        <v>721533538</v>
      </c>
      <c r="H16" s="9"/>
      <c r="I16" s="9">
        <f t="shared" si="0"/>
        <v>26796550</v>
      </c>
      <c r="J16" s="9"/>
      <c r="K16" s="9">
        <v>134442</v>
      </c>
      <c r="L16" s="9"/>
      <c r="M16" s="9">
        <v>748330088</v>
      </c>
      <c r="N16" s="9"/>
      <c r="O16" s="9">
        <v>721533538</v>
      </c>
      <c r="P16" s="9"/>
      <c r="Q16" s="9">
        <f t="shared" si="1"/>
        <v>26796550</v>
      </c>
      <c r="R16" s="12"/>
      <c r="S16" s="12"/>
      <c r="T16" s="12"/>
      <c r="U16" s="12"/>
    </row>
    <row r="17" spans="1:21">
      <c r="A17" s="1" t="s">
        <v>20</v>
      </c>
      <c r="C17" s="9">
        <v>51309</v>
      </c>
      <c r="D17" s="9"/>
      <c r="E17" s="9">
        <v>862276587</v>
      </c>
      <c r="F17" s="9"/>
      <c r="G17" s="9">
        <v>858902496</v>
      </c>
      <c r="H17" s="9"/>
      <c r="I17" s="9">
        <f t="shared" si="0"/>
        <v>3374091</v>
      </c>
      <c r="J17" s="9"/>
      <c r="K17" s="9">
        <v>51309</v>
      </c>
      <c r="L17" s="9"/>
      <c r="M17" s="9">
        <v>862276587</v>
      </c>
      <c r="N17" s="9"/>
      <c r="O17" s="9">
        <v>858902496</v>
      </c>
      <c r="P17" s="9"/>
      <c r="Q17" s="9">
        <f t="shared" si="1"/>
        <v>3374091</v>
      </c>
      <c r="R17" s="12"/>
      <c r="S17" s="12"/>
      <c r="T17" s="12"/>
      <c r="U17" s="12"/>
    </row>
    <row r="18" spans="1:21">
      <c r="A18" s="1" t="s">
        <v>18</v>
      </c>
      <c r="C18" s="9">
        <v>19936</v>
      </c>
      <c r="D18" s="9"/>
      <c r="E18" s="9">
        <v>1304086209</v>
      </c>
      <c r="F18" s="9"/>
      <c r="G18" s="9">
        <v>1115718539</v>
      </c>
      <c r="H18" s="9"/>
      <c r="I18" s="9">
        <f t="shared" si="0"/>
        <v>188367670</v>
      </c>
      <c r="J18" s="9"/>
      <c r="K18" s="9">
        <v>19936</v>
      </c>
      <c r="L18" s="9"/>
      <c r="M18" s="9">
        <v>1304086209</v>
      </c>
      <c r="N18" s="9"/>
      <c r="O18" s="9">
        <v>1115718539</v>
      </c>
      <c r="P18" s="9"/>
      <c r="Q18" s="9">
        <f t="shared" si="1"/>
        <v>188367670</v>
      </c>
      <c r="R18" s="12"/>
      <c r="S18" s="12"/>
      <c r="T18" s="12"/>
      <c r="U18" s="12"/>
    </row>
    <row r="19" spans="1:21">
      <c r="A19" s="1" t="s">
        <v>19</v>
      </c>
      <c r="C19" s="9">
        <v>1275000</v>
      </c>
      <c r="D19" s="9"/>
      <c r="E19" s="9">
        <v>1741069283</v>
      </c>
      <c r="F19" s="9"/>
      <c r="G19" s="9">
        <v>1640033392</v>
      </c>
      <c r="H19" s="9"/>
      <c r="I19" s="9">
        <f t="shared" si="0"/>
        <v>101035891</v>
      </c>
      <c r="J19" s="9"/>
      <c r="K19" s="9">
        <v>1275000</v>
      </c>
      <c r="L19" s="9"/>
      <c r="M19" s="9">
        <v>1741069283</v>
      </c>
      <c r="N19" s="9"/>
      <c r="O19" s="9">
        <v>1640033392</v>
      </c>
      <c r="P19" s="9"/>
      <c r="Q19" s="9">
        <f t="shared" si="1"/>
        <v>101035891</v>
      </c>
      <c r="R19" s="12"/>
      <c r="S19" s="12"/>
      <c r="T19" s="12"/>
      <c r="U19" s="12"/>
    </row>
    <row r="20" spans="1:21">
      <c r="A20" s="1" t="s">
        <v>28</v>
      </c>
      <c r="C20" s="9">
        <v>50069</v>
      </c>
      <c r="D20" s="9"/>
      <c r="E20" s="9">
        <v>401652697</v>
      </c>
      <c r="F20" s="9"/>
      <c r="G20" s="9">
        <v>199961348</v>
      </c>
      <c r="H20" s="9"/>
      <c r="I20" s="9">
        <f t="shared" si="0"/>
        <v>201691349</v>
      </c>
      <c r="J20" s="9"/>
      <c r="K20" s="9">
        <v>50069</v>
      </c>
      <c r="L20" s="9"/>
      <c r="M20" s="9">
        <v>401652697</v>
      </c>
      <c r="N20" s="9"/>
      <c r="O20" s="9">
        <v>199961348</v>
      </c>
      <c r="P20" s="9"/>
      <c r="Q20" s="9">
        <f t="shared" si="1"/>
        <v>201691349</v>
      </c>
      <c r="R20" s="12"/>
      <c r="S20" s="12"/>
      <c r="T20" s="12"/>
      <c r="U20" s="12"/>
    </row>
    <row r="21" spans="1:21">
      <c r="A21" s="1" t="s">
        <v>17</v>
      </c>
      <c r="C21" s="9">
        <v>18731</v>
      </c>
      <c r="D21" s="9"/>
      <c r="E21" s="9">
        <v>691716306</v>
      </c>
      <c r="F21" s="9"/>
      <c r="G21" s="9">
        <v>618169079</v>
      </c>
      <c r="H21" s="9"/>
      <c r="I21" s="9">
        <f t="shared" si="0"/>
        <v>73547227</v>
      </c>
      <c r="J21" s="9"/>
      <c r="K21" s="9">
        <v>18731</v>
      </c>
      <c r="L21" s="9"/>
      <c r="M21" s="9">
        <v>691716306</v>
      </c>
      <c r="N21" s="9"/>
      <c r="O21" s="9">
        <v>618169079</v>
      </c>
      <c r="P21" s="9"/>
      <c r="Q21" s="9">
        <f t="shared" si="1"/>
        <v>73547227</v>
      </c>
      <c r="R21" s="12"/>
      <c r="S21" s="12"/>
      <c r="T21" s="12"/>
      <c r="U21" s="12"/>
    </row>
    <row r="22" spans="1:21">
      <c r="A22" s="1" t="s">
        <v>52</v>
      </c>
      <c r="C22" s="9">
        <v>3594</v>
      </c>
      <c r="D22" s="9"/>
      <c r="E22" s="9">
        <v>2999978938</v>
      </c>
      <c r="F22" s="9"/>
      <c r="G22" s="9">
        <v>2964584452</v>
      </c>
      <c r="H22" s="9"/>
      <c r="I22" s="9">
        <f t="shared" si="0"/>
        <v>35394486</v>
      </c>
      <c r="J22" s="9"/>
      <c r="K22" s="9">
        <v>3594</v>
      </c>
      <c r="L22" s="9"/>
      <c r="M22" s="9">
        <v>2999978938</v>
      </c>
      <c r="N22" s="9"/>
      <c r="O22" s="9">
        <v>2964584452</v>
      </c>
      <c r="P22" s="9"/>
      <c r="Q22" s="9">
        <f t="shared" si="1"/>
        <v>35394486</v>
      </c>
      <c r="R22" s="12"/>
      <c r="S22" s="12"/>
      <c r="T22" s="12"/>
      <c r="U22" s="12"/>
    </row>
    <row r="23" spans="1:21">
      <c r="A23" s="1" t="s">
        <v>48</v>
      </c>
      <c r="C23" s="9">
        <v>1138</v>
      </c>
      <c r="D23" s="9"/>
      <c r="E23" s="9">
        <v>999221840</v>
      </c>
      <c r="F23" s="9"/>
      <c r="G23" s="9">
        <v>974679626</v>
      </c>
      <c r="H23" s="9"/>
      <c r="I23" s="9">
        <f t="shared" si="0"/>
        <v>24542214</v>
      </c>
      <c r="J23" s="9"/>
      <c r="K23" s="9">
        <v>1138</v>
      </c>
      <c r="L23" s="9"/>
      <c r="M23" s="9">
        <v>999221840</v>
      </c>
      <c r="N23" s="9"/>
      <c r="O23" s="9">
        <v>974679626</v>
      </c>
      <c r="P23" s="9"/>
      <c r="Q23" s="9">
        <f t="shared" si="1"/>
        <v>24542214</v>
      </c>
      <c r="R23" s="12"/>
      <c r="S23" s="12"/>
      <c r="T23" s="12"/>
      <c r="U23" s="12"/>
    </row>
    <row r="24" spans="1:21">
      <c r="A24" s="1" t="s">
        <v>50</v>
      </c>
      <c r="C24" s="9">
        <v>1161</v>
      </c>
      <c r="D24" s="9"/>
      <c r="E24" s="9">
        <v>998878433</v>
      </c>
      <c r="F24" s="9"/>
      <c r="G24" s="9">
        <v>981603124</v>
      </c>
      <c r="H24" s="9"/>
      <c r="I24" s="9">
        <f t="shared" si="0"/>
        <v>17275309</v>
      </c>
      <c r="J24" s="9"/>
      <c r="K24" s="9">
        <v>1161</v>
      </c>
      <c r="L24" s="9"/>
      <c r="M24" s="9">
        <v>998878433</v>
      </c>
      <c r="N24" s="9"/>
      <c r="O24" s="9">
        <v>981603124</v>
      </c>
      <c r="P24" s="9"/>
      <c r="Q24" s="9">
        <f t="shared" si="1"/>
        <v>17275309</v>
      </c>
      <c r="R24" s="12"/>
      <c r="S24" s="12"/>
      <c r="T24" s="12"/>
      <c r="U24" s="12"/>
    </row>
    <row r="25" spans="1:21" ht="24.75" thickBot="1">
      <c r="C25" s="4"/>
      <c r="D25" s="4"/>
      <c r="E25" s="8">
        <f>SUM(E8:E24)</f>
        <v>20604766953</v>
      </c>
      <c r="F25" s="4"/>
      <c r="G25" s="8">
        <f>SUM(G8:G24)</f>
        <v>19228184469</v>
      </c>
      <c r="H25" s="4"/>
      <c r="I25" s="8">
        <f>SUM(I8:I24)</f>
        <v>1376582484</v>
      </c>
      <c r="J25" s="4"/>
      <c r="K25" s="4"/>
      <c r="L25" s="4"/>
      <c r="M25" s="8">
        <f>SUM(M8:M24)</f>
        <v>20604766953</v>
      </c>
      <c r="N25" s="4"/>
      <c r="O25" s="8">
        <f>SUM(O8:O24)</f>
        <v>19228184469</v>
      </c>
      <c r="P25" s="4"/>
      <c r="Q25" s="8">
        <f>SUM(Q8:Q24)</f>
        <v>1376582484</v>
      </c>
      <c r="S25" s="3"/>
    </row>
    <row r="26" spans="1:21" ht="24.75" thickTop="1">
      <c r="Q26" s="12"/>
      <c r="S26" s="3"/>
    </row>
    <row r="27" spans="1:21">
      <c r="S27" s="3"/>
    </row>
    <row r="28" spans="1:21">
      <c r="S28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سود اوراق بهادار و سپرده بانکی</vt:lpstr>
      <vt:lpstr>جمع درآمدها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2023-04-29T06:05:46Z</dcterms:created>
  <dcterms:modified xsi:type="dcterms:W3CDTF">2023-04-30T10:35:03Z</dcterms:modified>
</cp:coreProperties>
</file>