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آبان\"/>
    </mc:Choice>
  </mc:AlternateContent>
  <xr:revisionPtr revIDLastSave="0" documentId="13_ncr:1_{DC8204CC-C9C3-40C2-BF07-2E5F7D5E76A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5" l="1"/>
  <c r="C8" i="15"/>
  <c r="E10" i="14"/>
  <c r="C10" i="14"/>
  <c r="K10" i="13"/>
  <c r="K9" i="13"/>
  <c r="K8" i="13"/>
  <c r="G10" i="13"/>
  <c r="G9" i="13"/>
  <c r="G8" i="13"/>
  <c r="I10" i="13"/>
  <c r="E10" i="13"/>
  <c r="K10" i="12"/>
  <c r="M10" i="12"/>
  <c r="O10" i="12"/>
  <c r="Q10" i="12"/>
  <c r="Q9" i="12"/>
  <c r="Q8" i="12"/>
  <c r="I9" i="12"/>
  <c r="I8" i="12"/>
  <c r="I10" i="12" s="1"/>
  <c r="G10" i="12"/>
  <c r="E10" i="12"/>
  <c r="C10" i="12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8" i="11"/>
  <c r="Q39" i="11"/>
  <c r="O39" i="11"/>
  <c r="M39" i="11"/>
  <c r="G39" i="11"/>
  <c r="E39" i="11"/>
  <c r="C39" i="11"/>
  <c r="H39" i="10"/>
  <c r="Q9" i="10"/>
  <c r="Q10" i="10"/>
  <c r="Q11" i="10"/>
  <c r="Q12" i="10"/>
  <c r="Q34" i="10" s="1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8" i="10"/>
  <c r="O34" i="10"/>
  <c r="M34" i="10"/>
  <c r="G34" i="10"/>
  <c r="E34" i="10"/>
  <c r="E27" i="9"/>
  <c r="G27" i="9"/>
  <c r="I27" i="9"/>
  <c r="M27" i="9"/>
  <c r="O27" i="9"/>
  <c r="Q27" i="9"/>
  <c r="S20" i="8"/>
  <c r="Q20" i="8"/>
  <c r="O20" i="8"/>
  <c r="M20" i="8"/>
  <c r="K20" i="8"/>
  <c r="I20" i="8"/>
  <c r="S11" i="7"/>
  <c r="Q11" i="7"/>
  <c r="O11" i="7"/>
  <c r="M11" i="7"/>
  <c r="K11" i="7"/>
  <c r="I11" i="7"/>
  <c r="S11" i="6"/>
  <c r="Q11" i="6"/>
  <c r="O11" i="6"/>
  <c r="M11" i="6"/>
  <c r="K11" i="6"/>
  <c r="AK11" i="3"/>
  <c r="AI11" i="3"/>
  <c r="AG11" i="3"/>
  <c r="AA11" i="3"/>
  <c r="W11" i="3"/>
  <c r="S11" i="3"/>
  <c r="Q11" i="3"/>
  <c r="E30" i="1"/>
  <c r="G30" i="1"/>
  <c r="K30" i="1"/>
  <c r="O30" i="1"/>
  <c r="U30" i="1"/>
  <c r="W30" i="1"/>
  <c r="S39" i="11" l="1"/>
  <c r="U34" i="11" s="1"/>
  <c r="I39" i="11"/>
  <c r="C7" i="15" s="1"/>
  <c r="C10" i="15" s="1"/>
  <c r="U38" i="11"/>
  <c r="U30" i="11"/>
  <c r="U26" i="11"/>
  <c r="U9" i="11"/>
  <c r="U8" i="11"/>
  <c r="U22" i="11"/>
  <c r="U18" i="11"/>
  <c r="U15" i="11"/>
  <c r="U11" i="11"/>
  <c r="U37" i="11"/>
  <c r="U33" i="11"/>
  <c r="U29" i="11"/>
  <c r="U25" i="11"/>
  <c r="U21" i="11"/>
  <c r="U14" i="11"/>
  <c r="U36" i="11"/>
  <c r="U32" i="11"/>
  <c r="U28" i="11"/>
  <c r="U24" i="11"/>
  <c r="U20" i="11"/>
  <c r="U17" i="11"/>
  <c r="U13" i="11"/>
  <c r="U10" i="11"/>
  <c r="U35" i="11"/>
  <c r="U31" i="11"/>
  <c r="U27" i="11"/>
  <c r="U23" i="11"/>
  <c r="U19" i="11"/>
  <c r="U16" i="11"/>
  <c r="U12" i="11"/>
  <c r="K8" i="11"/>
  <c r="K32" i="11"/>
  <c r="K24" i="11"/>
  <c r="K20" i="11"/>
  <c r="K13" i="11"/>
  <c r="K10" i="11"/>
  <c r="K35" i="11"/>
  <c r="K31" i="11"/>
  <c r="K27" i="11"/>
  <c r="K23" i="11"/>
  <c r="K19" i="11"/>
  <c r="K16" i="11"/>
  <c r="K12" i="11"/>
  <c r="K9" i="11"/>
  <c r="K36" i="11"/>
  <c r="K28" i="11"/>
  <c r="K17" i="11"/>
  <c r="K38" i="11"/>
  <c r="K34" i="11"/>
  <c r="K30" i="11"/>
  <c r="K26" i="11"/>
  <c r="K22" i="11"/>
  <c r="K18" i="11"/>
  <c r="K15" i="11"/>
  <c r="K11" i="11"/>
  <c r="K37" i="11"/>
  <c r="K33" i="11"/>
  <c r="K29" i="11"/>
  <c r="K25" i="11"/>
  <c r="K21" i="11"/>
  <c r="K14" i="11"/>
  <c r="I34" i="10"/>
  <c r="Y30" i="1"/>
  <c r="U39" i="11" l="1"/>
  <c r="K39" i="11"/>
</calcChain>
</file>

<file path=xl/sharedStrings.xml><?xml version="1.0" encoding="utf-8"?>
<sst xmlns="http://schemas.openxmlformats.org/spreadsheetml/2006/main" count="528" uniqueCount="134">
  <si>
    <t>صندوق سرمایه گذاری تعالی دانش مالی اسلامی</t>
  </si>
  <si>
    <t>صورت وضعیت پورتفوی</t>
  </si>
  <si>
    <t>برای ماه منتهی به 1401/08/30</t>
  </si>
  <si>
    <t>نام شرکت</t>
  </si>
  <si>
    <t>1401/07/30</t>
  </si>
  <si>
    <t>تغییرات طی دوره</t>
  </si>
  <si>
    <t>1401/08/30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</si>
  <si>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</si>
  <si>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</si>
  <si>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</si>
  <si>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</si>
  <si>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</si>
  <si>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</si>
  <si>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</si>
  <si>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</si>
  <si>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پالایش نفت اصفهان</t>
  </si>
  <si>
    <t>پالایش نفت تبریز</t>
  </si>
  <si>
    <t>پاکدیس</t>
  </si>
  <si>
    <t>پویا زرکان آق دره</t>
  </si>
  <si>
    <t>تولید ژلاتین کپسول ایران</t>
  </si>
  <si>
    <t>تولیدمواداولیه‌داروپخش‌</t>
  </si>
  <si>
    <t>سرمایه گذاری تامین اجتماعی</t>
  </si>
  <si>
    <t>سرمایه گذاری صدرتامین</t>
  </si>
  <si>
    <t>سرمایه‌گذاری‌ سپه‌</t>
  </si>
  <si>
    <t>سرمایه‌گذاری‌غدیر(هلدینگ‌</t>
  </si>
  <si>
    <t>سیمان‌هگمتان‌</t>
  </si>
  <si>
    <t>صنایع مس افق کرمان</t>
  </si>
  <si>
    <t>فجر انرژی خلیج فارس</t>
  </si>
  <si>
    <t>فولاد مبارکه اصفهان</t>
  </si>
  <si>
    <t>گسترش نفت و گاز پارسیان</t>
  </si>
  <si>
    <t>مبین انرژی خلیج فارس</t>
  </si>
  <si>
    <t>نفت‌ بهران‌</t>
  </si>
  <si>
    <t>کارخانجات‌داروپخش‌</t>
  </si>
  <si>
    <t>سیمان فارس و خوزستان</t>
  </si>
  <si>
    <t>ح . کارخانجات‌داروپخش</t>
  </si>
  <si>
    <t>توسعه حمل و نقل ریلی پارسیان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</si>
  <si>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</si>
  <si>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</si>
  <si>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</si>
  <si>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</si>
  <si>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</si>
  <si>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</si>
  <si>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</si>
  <si>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</si>
  <si>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</si>
  <si>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اسنادخزانه-م3بودجه99-011110</t>
  </si>
  <si>
    <t>بله</t>
  </si>
  <si>
    <t>1399/06/22</t>
  </si>
  <si>
    <t>1401/11/10</t>
  </si>
  <si>
    <t>مرابحه عام دولت86-ش.خ020404</t>
  </si>
  <si>
    <t>1400/03/04</t>
  </si>
  <si>
    <t>1402/04/04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</si>
  <si>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</si>
  <si>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</si>
  <si>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</si>
  <si>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</si>
  <si>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</si>
  <si>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</si>
  <si>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</si>
  <si>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</si>
  <si>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</si>
  <si>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مستقل مرکزی</t>
  </si>
  <si>
    <t>9507838739</t>
  </si>
  <si>
    <t>سپرده کوتاه مدت</t>
  </si>
  <si>
    <t>1400/03/02</t>
  </si>
  <si>
    <t>بانک پاسارگاد هفت تیر</t>
  </si>
  <si>
    <t>207-8100-15139318-1</t>
  </si>
  <si>
    <t>1400/11/27</t>
  </si>
  <si>
    <t>بانک خاورمیانه آفریقا</t>
  </si>
  <si>
    <t>100910810707074865</t>
  </si>
  <si>
    <t>1401/08/07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</si>
  <si>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</si>
  <si>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</si>
  <si>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</si>
  <si>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</si>
  <si>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</si>
  <si>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</si>
  <si>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</si>
  <si>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</si>
  <si>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</si>
  <si>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</si>
  <si>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</si>
  <si>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</si>
  <si>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</si>
  <si>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</si>
  <si>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</si>
  <si>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</si>
  <si>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سیمان‌ارومیه‌</t>
  </si>
  <si>
    <t>1401/02/10</t>
  </si>
  <si>
    <t>1401/04/29</t>
  </si>
  <si>
    <t>1401/05/11</t>
  </si>
  <si>
    <t>زرین معدن آسیا</t>
  </si>
  <si>
    <t>1401/04/15</t>
  </si>
  <si>
    <t>1401/04/26</t>
  </si>
  <si>
    <t>1401/05/30</t>
  </si>
  <si>
    <t>سیمان ساوه</t>
  </si>
  <si>
    <t>1401/02/26</t>
  </si>
  <si>
    <t>1401/07/27</t>
  </si>
  <si>
    <t>1401/03/01</t>
  </si>
  <si>
    <t>حمل و نقل گهرترابر سیرجان</t>
  </si>
  <si>
    <t>1401/04/01</t>
  </si>
  <si>
    <t>آهن و فولاد غدیر ایرانیان</t>
  </si>
  <si>
    <t>1401/03/18</t>
  </si>
  <si>
    <t>بهای فروش</t>
  </si>
  <si>
    <t>ارزش دفتری</t>
  </si>
  <si>
    <t>سود و زیان ناشی از تغییر قیمت</t>
  </si>
  <si>
    <t>سود و زیان ناشی از فروش</t>
  </si>
  <si>
    <t>سیمان خوزستان</t>
  </si>
  <si>
    <t>صندوق پالایشی یکم-سهام</t>
  </si>
  <si>
    <t>ح . سرمایه‌گذاری‌ سپه‌</t>
  </si>
  <si>
    <t>ح . سیمان‌ارومیه‌</t>
  </si>
  <si>
    <t>پتروشیمی تندگویان</t>
  </si>
  <si>
    <t>سرمایه‌ گذاری‌ پارس‌ توشه‌</t>
  </si>
  <si>
    <t>ح. پالایش نفت تبریز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</si>
  <si>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</si>
  <si>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</si>
  <si>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</si>
  <si>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</si>
  <si>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</si>
  <si>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</si>
  <si>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</si>
  <si>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</si>
  <si>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</si>
  <si>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</si>
  <si>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</si>
  <si>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</si>
  <si>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</si>
  <si>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</si>
  <si>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</si>
  <si>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</si>
  <si>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1401/08/01</t>
  </si>
  <si>
    <t>-</t>
  </si>
  <si>
    <t xml:space="preserve">از ابتدای سال مالی 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</si>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</sst>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238125</xdr:colOff>
          <xdr:row>34</xdr:row>
          <xdr:rowOff>171450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2F04E70D-FA68-4E5D-035E-A0A169D30C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A598C-9B82-45E6-BB4F-A792D8CFC5DB}">
  <dimension ref="A1"/>
  <sheetViews>
    <sheetView rightToLeft="1" tabSelected="1" view="pageBreakPreview" zoomScale="60" zoomScaleNormal="10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307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238125</xdr:colOff>
                <xdr:row>34</xdr:row>
                <xdr:rowOff>171450</xdr:rowOff>
              </to>
            </anchor>
          </objectPr>
        </oleObject>
      </mc:Choice>
      <mc:Fallback>
        <oleObject progId="Document" shapeId="307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40"/>
  <sheetViews>
    <sheetView rightToLeft="1" workbookViewId="0">
      <selection activeCell="A18" sqref="A18:XFD18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1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5" style="1" bestFit="1" customWidth="1"/>
    <col min="18" max="18" width="1" style="1" customWidth="1"/>
    <col min="19" max="19" width="1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 x14ac:dyDescent="0.5500000000000000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24.75" x14ac:dyDescent="0.55000000000000004">
      <c r="A3" s="14" t="s">
        <v>71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24.75" x14ac:dyDescent="0.55000000000000004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6" spans="1:21" ht="24.75" x14ac:dyDescent="0.55000000000000004">
      <c r="A6" s="14" t="s">
        <v>3</v>
      </c>
      <c r="C6" s="15" t="s">
        <v>73</v>
      </c>
      <c r="D6" s="15" t="s">
        <v>73</v>
      </c>
      <c r="E6" s="15" t="s">
        <v>73</v>
      </c>
      <c r="F6" s="15" t="s">
        <v>73</v>
      </c>
      <c r="G6" s="15" t="s">
        <v>73</v>
      </c>
      <c r="H6" s="15" t="s">
        <v>73</v>
      </c>
      <c r="I6" s="15" t="s">
        <v>73</v>
      </c>
      <c r="J6" s="15" t="s">
        <v>73</v>
      </c>
      <c r="K6" s="15" t="s">
        <v>73</v>
      </c>
      <c r="M6" s="15" t="s">
        <v>74</v>
      </c>
      <c r="N6" s="15" t="s">
        <v>74</v>
      </c>
      <c r="O6" s="15" t="s">
        <v>74</v>
      </c>
      <c r="P6" s="15" t="s">
        <v>74</v>
      </c>
      <c r="Q6" s="15" t="s">
        <v>74</v>
      </c>
      <c r="R6" s="15" t="s">
        <v>74</v>
      </c>
      <c r="S6" s="15" t="s">
        <v>74</v>
      </c>
      <c r="T6" s="15" t="s">
        <v>74</v>
      </c>
      <c r="U6" s="15" t="s">
        <v>74</v>
      </c>
    </row>
    <row r="7" spans="1:21" ht="24.75" x14ac:dyDescent="0.55000000000000004">
      <c r="A7" s="15" t="s">
        <v>3</v>
      </c>
      <c r="C7" s="15" t="s">
        <v>114</v>
      </c>
      <c r="E7" s="15" t="s">
        <v>115</v>
      </c>
      <c r="G7" s="15" t="s">
        <v>116</v>
      </c>
      <c r="I7" s="15" t="s">
        <v>58</v>
      </c>
      <c r="K7" s="15" t="s">
        <v>117</v>
      </c>
      <c r="M7" s="15" t="s">
        <v>114</v>
      </c>
      <c r="O7" s="15" t="s">
        <v>115</v>
      </c>
      <c r="Q7" s="15" t="s">
        <v>116</v>
      </c>
      <c r="S7" s="15" t="s">
        <v>58</v>
      </c>
      <c r="U7" s="15" t="s">
        <v>117</v>
      </c>
    </row>
    <row r="8" spans="1:21" x14ac:dyDescent="0.55000000000000004">
      <c r="A8" s="1" t="s">
        <v>19</v>
      </c>
      <c r="C8" s="7">
        <v>0</v>
      </c>
      <c r="D8" s="7"/>
      <c r="E8" s="7">
        <v>0</v>
      </c>
      <c r="F8" s="7"/>
      <c r="G8" s="7">
        <v>118947235</v>
      </c>
      <c r="H8" s="7"/>
      <c r="I8" s="7">
        <f>C8+E8+G8</f>
        <v>118947235</v>
      </c>
      <c r="J8" s="7"/>
      <c r="K8" s="9">
        <f t="shared" ref="K8:K38" si="0">I8/$I$39</f>
        <v>3.9225290426802936E-2</v>
      </c>
      <c r="L8" s="7"/>
      <c r="M8" s="7">
        <v>0</v>
      </c>
      <c r="N8" s="7"/>
      <c r="O8" s="7">
        <v>0</v>
      </c>
      <c r="P8" s="7"/>
      <c r="Q8" s="7">
        <v>118947235</v>
      </c>
      <c r="R8" s="7"/>
      <c r="S8" s="7">
        <f>M8+O8+Q8</f>
        <v>118947235</v>
      </c>
      <c r="T8" s="7"/>
      <c r="U8" s="9">
        <f t="shared" ref="U8:U38" si="1">S8/$S$39</f>
        <v>1.6709933950258563E-2</v>
      </c>
    </row>
    <row r="9" spans="1:21" x14ac:dyDescent="0.55000000000000004">
      <c r="A9" s="1" t="s">
        <v>15</v>
      </c>
      <c r="C9" s="7">
        <v>0</v>
      </c>
      <c r="D9" s="7"/>
      <c r="E9" s="7">
        <v>346264740</v>
      </c>
      <c r="F9" s="7"/>
      <c r="G9" s="7">
        <v>51004563</v>
      </c>
      <c r="H9" s="7"/>
      <c r="I9" s="7">
        <f t="shared" ref="I9:I38" si="2">C9+E9+G9</f>
        <v>397269303</v>
      </c>
      <c r="J9" s="7"/>
      <c r="K9" s="9">
        <f t="shared" si="0"/>
        <v>0.13100770091737376</v>
      </c>
      <c r="L9" s="7"/>
      <c r="M9" s="7">
        <v>234947700</v>
      </c>
      <c r="N9" s="7"/>
      <c r="O9" s="7">
        <v>518127025</v>
      </c>
      <c r="P9" s="7"/>
      <c r="Q9" s="7">
        <v>528787786</v>
      </c>
      <c r="R9" s="7"/>
      <c r="S9" s="7">
        <f t="shared" ref="S9:S38" si="3">M9+O9+Q9</f>
        <v>1281862511</v>
      </c>
      <c r="T9" s="7"/>
      <c r="U9" s="9">
        <f t="shared" si="1"/>
        <v>0.18007848515455269</v>
      </c>
    </row>
    <row r="10" spans="1:21" x14ac:dyDescent="0.55000000000000004">
      <c r="A10" s="1" t="s">
        <v>30</v>
      </c>
      <c r="C10" s="7">
        <v>0</v>
      </c>
      <c r="D10" s="7"/>
      <c r="E10" s="7">
        <v>0</v>
      </c>
      <c r="F10" s="7"/>
      <c r="G10" s="7">
        <v>12696772</v>
      </c>
      <c r="H10" s="7"/>
      <c r="I10" s="7">
        <f t="shared" si="2"/>
        <v>12696772</v>
      </c>
      <c r="J10" s="7"/>
      <c r="K10" s="9">
        <f t="shared" si="0"/>
        <v>4.1870209860943768E-3</v>
      </c>
      <c r="L10" s="7"/>
      <c r="M10" s="7">
        <v>325000000</v>
      </c>
      <c r="N10" s="7"/>
      <c r="O10" s="7">
        <v>0</v>
      </c>
      <c r="P10" s="7"/>
      <c r="Q10" s="7">
        <v>2356278</v>
      </c>
      <c r="R10" s="7"/>
      <c r="S10" s="7">
        <f t="shared" si="3"/>
        <v>327356278</v>
      </c>
      <c r="T10" s="7"/>
      <c r="U10" s="9">
        <f t="shared" si="1"/>
        <v>4.5987632949874624E-2</v>
      </c>
    </row>
    <row r="11" spans="1:21" x14ac:dyDescent="0.55000000000000004">
      <c r="A11" s="1" t="s">
        <v>28</v>
      </c>
      <c r="C11" s="7">
        <v>0</v>
      </c>
      <c r="D11" s="7"/>
      <c r="E11" s="7">
        <v>0</v>
      </c>
      <c r="F11" s="7"/>
      <c r="G11" s="7">
        <v>-136925977</v>
      </c>
      <c r="H11" s="7"/>
      <c r="I11" s="7">
        <f t="shared" si="2"/>
        <v>-136925977</v>
      </c>
      <c r="J11" s="7"/>
      <c r="K11" s="9">
        <f t="shared" si="0"/>
        <v>-4.5154149357055161E-2</v>
      </c>
      <c r="L11" s="7"/>
      <c r="M11" s="7">
        <v>230361900</v>
      </c>
      <c r="N11" s="7"/>
      <c r="O11" s="7">
        <v>0</v>
      </c>
      <c r="P11" s="7"/>
      <c r="Q11" s="7">
        <v>-202459079</v>
      </c>
      <c r="R11" s="7"/>
      <c r="S11" s="7">
        <f t="shared" si="3"/>
        <v>27902821</v>
      </c>
      <c r="T11" s="7"/>
      <c r="U11" s="9">
        <f t="shared" si="1"/>
        <v>3.919841398044163E-3</v>
      </c>
    </row>
    <row r="12" spans="1:21" x14ac:dyDescent="0.55000000000000004">
      <c r="A12" s="1" t="s">
        <v>23</v>
      </c>
      <c r="C12" s="7">
        <v>0</v>
      </c>
      <c r="D12" s="7"/>
      <c r="E12" s="7">
        <v>76052657</v>
      </c>
      <c r="F12" s="7"/>
      <c r="G12" s="7">
        <v>0</v>
      </c>
      <c r="H12" s="7"/>
      <c r="I12" s="7">
        <f t="shared" si="2"/>
        <v>76052657</v>
      </c>
      <c r="J12" s="7"/>
      <c r="K12" s="9">
        <f t="shared" si="0"/>
        <v>2.5079923535465346E-2</v>
      </c>
      <c r="L12" s="7"/>
      <c r="M12" s="7">
        <v>0</v>
      </c>
      <c r="N12" s="7"/>
      <c r="O12" s="7">
        <v>-27930574</v>
      </c>
      <c r="P12" s="7"/>
      <c r="Q12" s="7">
        <v>-1155556</v>
      </c>
      <c r="R12" s="7"/>
      <c r="S12" s="7">
        <f t="shared" si="3"/>
        <v>-29086130</v>
      </c>
      <c r="T12" s="7"/>
      <c r="U12" s="9">
        <f t="shared" si="1"/>
        <v>-4.0860748984088121E-3</v>
      </c>
    </row>
    <row r="13" spans="1:21" x14ac:dyDescent="0.55000000000000004">
      <c r="A13" s="1" t="s">
        <v>91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f t="shared" si="2"/>
        <v>0</v>
      </c>
      <c r="J13" s="7"/>
      <c r="K13" s="9">
        <f t="shared" si="0"/>
        <v>0</v>
      </c>
      <c r="L13" s="7"/>
      <c r="M13" s="7">
        <v>126000000</v>
      </c>
      <c r="N13" s="7"/>
      <c r="O13" s="7">
        <v>0</v>
      </c>
      <c r="P13" s="7"/>
      <c r="Q13" s="7">
        <v>-667675873</v>
      </c>
      <c r="R13" s="7"/>
      <c r="S13" s="7">
        <f t="shared" si="3"/>
        <v>-541675873</v>
      </c>
      <c r="T13" s="7"/>
      <c r="U13" s="9">
        <f t="shared" si="1"/>
        <v>-7.6095657543268205E-2</v>
      </c>
    </row>
    <row r="14" spans="1:21" x14ac:dyDescent="0.55000000000000004">
      <c r="A14" s="1" t="s">
        <v>16</v>
      </c>
      <c r="C14" s="7">
        <v>0</v>
      </c>
      <c r="D14" s="7"/>
      <c r="E14" s="7">
        <v>91436397</v>
      </c>
      <c r="F14" s="7"/>
      <c r="G14" s="7">
        <v>0</v>
      </c>
      <c r="H14" s="7"/>
      <c r="I14" s="7">
        <f t="shared" si="2"/>
        <v>91436397</v>
      </c>
      <c r="J14" s="7"/>
      <c r="K14" s="9">
        <f t="shared" si="0"/>
        <v>3.0153027331030036E-2</v>
      </c>
      <c r="L14" s="7"/>
      <c r="M14" s="7">
        <v>0</v>
      </c>
      <c r="N14" s="7"/>
      <c r="O14" s="7">
        <v>131428390</v>
      </c>
      <c r="P14" s="7"/>
      <c r="Q14" s="7">
        <v>247964087</v>
      </c>
      <c r="R14" s="7"/>
      <c r="S14" s="7">
        <f t="shared" si="3"/>
        <v>379392477</v>
      </c>
      <c r="T14" s="7"/>
      <c r="U14" s="9">
        <f t="shared" si="1"/>
        <v>5.3297777219411535E-2</v>
      </c>
    </row>
    <row r="15" spans="1:21" x14ac:dyDescent="0.55000000000000004">
      <c r="A15" s="1" t="s">
        <v>26</v>
      </c>
      <c r="C15" s="7">
        <v>0</v>
      </c>
      <c r="D15" s="7"/>
      <c r="E15" s="7">
        <v>22429760</v>
      </c>
      <c r="F15" s="7"/>
      <c r="G15" s="7">
        <v>0</v>
      </c>
      <c r="H15" s="7"/>
      <c r="I15" s="7">
        <f t="shared" si="2"/>
        <v>22429760</v>
      </c>
      <c r="J15" s="7"/>
      <c r="K15" s="9">
        <f t="shared" si="0"/>
        <v>7.3966734090413063E-3</v>
      </c>
      <c r="L15" s="7"/>
      <c r="M15" s="7">
        <v>0</v>
      </c>
      <c r="N15" s="7"/>
      <c r="O15" s="7">
        <v>32752796</v>
      </c>
      <c r="P15" s="7"/>
      <c r="Q15" s="7">
        <v>9525650</v>
      </c>
      <c r="R15" s="7"/>
      <c r="S15" s="7">
        <f t="shared" si="3"/>
        <v>42278446</v>
      </c>
      <c r="T15" s="7"/>
      <c r="U15" s="9">
        <f t="shared" si="1"/>
        <v>5.9393565573808696E-3</v>
      </c>
    </row>
    <row r="16" spans="1:21" x14ac:dyDescent="0.55000000000000004">
      <c r="A16" s="1" t="s">
        <v>107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2"/>
        <v>0</v>
      </c>
      <c r="J16" s="7"/>
      <c r="K16" s="9">
        <f t="shared" si="0"/>
        <v>0</v>
      </c>
      <c r="L16" s="7"/>
      <c r="M16" s="7">
        <v>0</v>
      </c>
      <c r="N16" s="7"/>
      <c r="O16" s="7">
        <v>0</v>
      </c>
      <c r="P16" s="7"/>
      <c r="Q16" s="7">
        <v>173384552</v>
      </c>
      <c r="R16" s="7"/>
      <c r="S16" s="7">
        <f t="shared" si="3"/>
        <v>173384552</v>
      </c>
      <c r="T16" s="7"/>
      <c r="U16" s="9">
        <f t="shared" si="1"/>
        <v>2.4357391846184327E-2</v>
      </c>
    </row>
    <row r="17" spans="1:21" x14ac:dyDescent="0.55000000000000004">
      <c r="A17" s="1" t="s">
        <v>108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2"/>
        <v>0</v>
      </c>
      <c r="J17" s="7"/>
      <c r="K17" s="9">
        <f t="shared" si="0"/>
        <v>0</v>
      </c>
      <c r="L17" s="7"/>
      <c r="M17" s="7">
        <v>0</v>
      </c>
      <c r="N17" s="7"/>
      <c r="O17" s="7">
        <v>0</v>
      </c>
      <c r="P17" s="7"/>
      <c r="Q17" s="7">
        <v>4671</v>
      </c>
      <c r="R17" s="7"/>
      <c r="S17" s="7">
        <f t="shared" si="3"/>
        <v>4671</v>
      </c>
      <c r="T17" s="7"/>
      <c r="U17" s="9">
        <f t="shared" si="1"/>
        <v>6.5619096973256875E-7</v>
      </c>
    </row>
    <row r="18" spans="1:21" x14ac:dyDescent="0.55000000000000004">
      <c r="A18" s="1" t="s">
        <v>29</v>
      </c>
      <c r="C18" s="7">
        <v>0</v>
      </c>
      <c r="D18" s="7"/>
      <c r="E18" s="7">
        <v>372499780</v>
      </c>
      <c r="F18" s="7"/>
      <c r="G18" s="7">
        <v>0</v>
      </c>
      <c r="H18" s="7"/>
      <c r="I18" s="7">
        <f t="shared" si="2"/>
        <v>372499780</v>
      </c>
      <c r="J18" s="7"/>
      <c r="K18" s="9">
        <f t="shared" si="0"/>
        <v>0.1228394426690137</v>
      </c>
      <c r="L18" s="7"/>
      <c r="M18" s="7">
        <v>0</v>
      </c>
      <c r="N18" s="7"/>
      <c r="O18" s="7">
        <v>436310854</v>
      </c>
      <c r="P18" s="7"/>
      <c r="Q18" s="7">
        <v>53100831</v>
      </c>
      <c r="R18" s="7"/>
      <c r="S18" s="7">
        <f t="shared" si="3"/>
        <v>489411685</v>
      </c>
      <c r="T18" s="7"/>
      <c r="U18" s="9">
        <f t="shared" si="1"/>
        <v>6.8753484945108218E-2</v>
      </c>
    </row>
    <row r="19" spans="1:21" x14ac:dyDescent="0.55000000000000004">
      <c r="A19" s="1" t="s">
        <v>110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2"/>
        <v>0</v>
      </c>
      <c r="J19" s="7"/>
      <c r="K19" s="9">
        <f t="shared" si="0"/>
        <v>0</v>
      </c>
      <c r="L19" s="7"/>
      <c r="M19" s="7">
        <v>0</v>
      </c>
      <c r="N19" s="7"/>
      <c r="O19" s="7">
        <v>0</v>
      </c>
      <c r="P19" s="7"/>
      <c r="Q19" s="7">
        <v>14997754</v>
      </c>
      <c r="R19" s="7"/>
      <c r="S19" s="7">
        <f t="shared" si="3"/>
        <v>14997754</v>
      </c>
      <c r="T19" s="7"/>
      <c r="U19" s="9">
        <f t="shared" si="1"/>
        <v>2.106913025277352E-3</v>
      </c>
    </row>
    <row r="20" spans="1:21" x14ac:dyDescent="0.55000000000000004">
      <c r="A20" s="1" t="s">
        <v>24</v>
      </c>
      <c r="C20" s="7">
        <v>0</v>
      </c>
      <c r="D20" s="7"/>
      <c r="E20" s="7">
        <v>375989412</v>
      </c>
      <c r="F20" s="7"/>
      <c r="G20" s="7">
        <v>0</v>
      </c>
      <c r="H20" s="7"/>
      <c r="I20" s="7">
        <f t="shared" si="2"/>
        <v>375989412</v>
      </c>
      <c r="J20" s="7"/>
      <c r="K20" s="9">
        <f t="shared" si="0"/>
        <v>0.1239902203956474</v>
      </c>
      <c r="L20" s="7"/>
      <c r="M20" s="7">
        <v>0</v>
      </c>
      <c r="N20" s="7"/>
      <c r="O20" s="7">
        <v>240309176</v>
      </c>
      <c r="P20" s="7"/>
      <c r="Q20" s="7">
        <v>-10503587</v>
      </c>
      <c r="R20" s="7"/>
      <c r="S20" s="7">
        <f t="shared" si="3"/>
        <v>229805589</v>
      </c>
      <c r="T20" s="7"/>
      <c r="U20" s="9">
        <f t="shared" si="1"/>
        <v>3.2283526503077316E-2</v>
      </c>
    </row>
    <row r="21" spans="1:21" x14ac:dyDescent="0.55000000000000004">
      <c r="A21" s="1" t="s">
        <v>87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2"/>
        <v>0</v>
      </c>
      <c r="J21" s="7"/>
      <c r="K21" s="9">
        <f t="shared" si="0"/>
        <v>0</v>
      </c>
      <c r="L21" s="7"/>
      <c r="M21" s="7">
        <v>169537410</v>
      </c>
      <c r="N21" s="7"/>
      <c r="O21" s="7">
        <v>0</v>
      </c>
      <c r="P21" s="7"/>
      <c r="Q21" s="7">
        <v>106039381</v>
      </c>
      <c r="R21" s="7"/>
      <c r="S21" s="7">
        <f t="shared" si="3"/>
        <v>275576791</v>
      </c>
      <c r="T21" s="7"/>
      <c r="U21" s="9">
        <f t="shared" si="1"/>
        <v>3.8713552070665687E-2</v>
      </c>
    </row>
    <row r="22" spans="1:21" x14ac:dyDescent="0.55000000000000004">
      <c r="A22" s="1" t="s">
        <v>22</v>
      </c>
      <c r="C22" s="7">
        <v>0</v>
      </c>
      <c r="D22" s="7"/>
      <c r="E22" s="7">
        <v>240297487</v>
      </c>
      <c r="F22" s="7"/>
      <c r="G22" s="7">
        <v>0</v>
      </c>
      <c r="H22" s="7"/>
      <c r="I22" s="7">
        <f t="shared" si="2"/>
        <v>240297487</v>
      </c>
      <c r="J22" s="7"/>
      <c r="K22" s="9">
        <f t="shared" si="0"/>
        <v>7.9243024996805536E-2</v>
      </c>
      <c r="L22" s="7"/>
      <c r="M22" s="7">
        <v>171738428</v>
      </c>
      <c r="N22" s="7"/>
      <c r="O22" s="7">
        <v>-35699087</v>
      </c>
      <c r="P22" s="7"/>
      <c r="Q22" s="7">
        <v>69740739</v>
      </c>
      <c r="R22" s="7"/>
      <c r="S22" s="7">
        <f t="shared" si="3"/>
        <v>205780080</v>
      </c>
      <c r="T22" s="7"/>
      <c r="U22" s="9">
        <f t="shared" si="1"/>
        <v>2.8908377273998198E-2</v>
      </c>
    </row>
    <row r="23" spans="1:21" x14ac:dyDescent="0.55000000000000004">
      <c r="A23" s="1" t="s">
        <v>111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2"/>
        <v>0</v>
      </c>
      <c r="J23" s="7"/>
      <c r="K23" s="9">
        <f t="shared" si="0"/>
        <v>0</v>
      </c>
      <c r="L23" s="7"/>
      <c r="M23" s="7">
        <v>0</v>
      </c>
      <c r="N23" s="7"/>
      <c r="O23" s="7">
        <v>0</v>
      </c>
      <c r="P23" s="7"/>
      <c r="Q23" s="7">
        <v>224426302</v>
      </c>
      <c r="R23" s="7"/>
      <c r="S23" s="7">
        <f t="shared" si="3"/>
        <v>224426302</v>
      </c>
      <c r="T23" s="7"/>
      <c r="U23" s="9">
        <f t="shared" si="1"/>
        <v>3.152783402759031E-2</v>
      </c>
    </row>
    <row r="24" spans="1:21" x14ac:dyDescent="0.55000000000000004">
      <c r="A24" s="1" t="s">
        <v>101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2"/>
        <v>0</v>
      </c>
      <c r="J24" s="7"/>
      <c r="K24" s="9">
        <f t="shared" si="0"/>
        <v>0</v>
      </c>
      <c r="L24" s="7"/>
      <c r="M24" s="7">
        <v>340000000</v>
      </c>
      <c r="N24" s="7"/>
      <c r="O24" s="7">
        <v>0</v>
      </c>
      <c r="P24" s="7"/>
      <c r="Q24" s="7">
        <v>1024566224</v>
      </c>
      <c r="R24" s="7"/>
      <c r="S24" s="7">
        <f t="shared" si="3"/>
        <v>1364566224</v>
      </c>
      <c r="T24" s="7"/>
      <c r="U24" s="9">
        <f t="shared" si="1"/>
        <v>0.19169686015646964</v>
      </c>
    </row>
    <row r="25" spans="1:21" x14ac:dyDescent="0.55000000000000004">
      <c r="A25" s="1" t="s">
        <v>21</v>
      </c>
      <c r="C25" s="7">
        <v>202500000</v>
      </c>
      <c r="D25" s="7"/>
      <c r="E25" s="7">
        <v>-49205475</v>
      </c>
      <c r="F25" s="7"/>
      <c r="G25" s="7">
        <v>0</v>
      </c>
      <c r="H25" s="7"/>
      <c r="I25" s="7">
        <f t="shared" si="2"/>
        <v>153294525</v>
      </c>
      <c r="J25" s="7"/>
      <c r="K25" s="9">
        <f t="shared" si="0"/>
        <v>5.0552013789675762E-2</v>
      </c>
      <c r="L25" s="7"/>
      <c r="M25" s="7">
        <v>202500000</v>
      </c>
      <c r="N25" s="7"/>
      <c r="O25" s="7">
        <v>-363596762</v>
      </c>
      <c r="P25" s="7"/>
      <c r="Q25" s="7">
        <v>-36001934</v>
      </c>
      <c r="R25" s="7"/>
      <c r="S25" s="7">
        <f t="shared" si="3"/>
        <v>-197098696</v>
      </c>
      <c r="T25" s="7"/>
      <c r="U25" s="9">
        <f t="shared" si="1"/>
        <v>-2.768879992748122E-2</v>
      </c>
    </row>
    <row r="26" spans="1:21" x14ac:dyDescent="0.55000000000000004">
      <c r="A26" s="1" t="s">
        <v>112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2"/>
        <v>0</v>
      </c>
      <c r="J26" s="7"/>
      <c r="K26" s="9">
        <f t="shared" si="0"/>
        <v>0</v>
      </c>
      <c r="L26" s="7"/>
      <c r="M26" s="7">
        <v>0</v>
      </c>
      <c r="N26" s="7"/>
      <c r="O26" s="7">
        <v>0</v>
      </c>
      <c r="P26" s="7"/>
      <c r="Q26" s="7">
        <v>98447296</v>
      </c>
      <c r="R26" s="7"/>
      <c r="S26" s="7">
        <f t="shared" si="3"/>
        <v>98447296</v>
      </c>
      <c r="T26" s="7"/>
      <c r="U26" s="9">
        <f t="shared" si="1"/>
        <v>1.3830063504557748E-2</v>
      </c>
    </row>
    <row r="27" spans="1:21" x14ac:dyDescent="0.55000000000000004">
      <c r="A27" s="1" t="s">
        <v>113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2"/>
        <v>0</v>
      </c>
      <c r="J27" s="7"/>
      <c r="K27" s="9">
        <f t="shared" si="0"/>
        <v>0</v>
      </c>
      <c r="L27" s="7"/>
      <c r="M27" s="7">
        <v>0</v>
      </c>
      <c r="N27" s="7"/>
      <c r="O27" s="7">
        <v>0</v>
      </c>
      <c r="P27" s="7"/>
      <c r="Q27" s="7">
        <v>60172312</v>
      </c>
      <c r="R27" s="7"/>
      <c r="S27" s="7">
        <f t="shared" si="3"/>
        <v>60172312</v>
      </c>
      <c r="T27" s="7"/>
      <c r="U27" s="9">
        <f t="shared" si="1"/>
        <v>8.4531209082275068E-3</v>
      </c>
    </row>
    <row r="28" spans="1:21" x14ac:dyDescent="0.55000000000000004">
      <c r="A28" s="1" t="s">
        <v>18</v>
      </c>
      <c r="C28" s="7">
        <v>0</v>
      </c>
      <c r="D28" s="7"/>
      <c r="E28" s="7">
        <v>338175810</v>
      </c>
      <c r="F28" s="7"/>
      <c r="G28" s="7">
        <v>0</v>
      </c>
      <c r="H28" s="7"/>
      <c r="I28" s="7">
        <f t="shared" si="2"/>
        <v>338175810</v>
      </c>
      <c r="J28" s="7"/>
      <c r="K28" s="9">
        <f t="shared" si="0"/>
        <v>0.11152040955444932</v>
      </c>
      <c r="L28" s="7"/>
      <c r="M28" s="7">
        <v>335000000</v>
      </c>
      <c r="N28" s="7"/>
      <c r="O28" s="7">
        <v>-557292458</v>
      </c>
      <c r="P28" s="7"/>
      <c r="Q28" s="7">
        <v>53933870</v>
      </c>
      <c r="R28" s="7"/>
      <c r="S28" s="7">
        <f t="shared" si="3"/>
        <v>-168358588</v>
      </c>
      <c r="T28" s="7"/>
      <c r="U28" s="9">
        <f t="shared" si="1"/>
        <v>-2.3651334858172987E-2</v>
      </c>
    </row>
    <row r="29" spans="1:21" x14ac:dyDescent="0.55000000000000004">
      <c r="A29" s="1" t="s">
        <v>99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2"/>
        <v>0</v>
      </c>
      <c r="J29" s="7"/>
      <c r="K29" s="9">
        <f t="shared" si="0"/>
        <v>0</v>
      </c>
      <c r="L29" s="7"/>
      <c r="M29" s="7">
        <v>26357189</v>
      </c>
      <c r="N29" s="7"/>
      <c r="O29" s="7">
        <v>0</v>
      </c>
      <c r="P29" s="7"/>
      <c r="Q29" s="7">
        <v>1599680915</v>
      </c>
      <c r="R29" s="7"/>
      <c r="S29" s="7">
        <f t="shared" si="3"/>
        <v>1626038104</v>
      </c>
      <c r="T29" s="7"/>
      <c r="U29" s="9">
        <f t="shared" si="1"/>
        <v>0.22842892748573485</v>
      </c>
    </row>
    <row r="30" spans="1:21" x14ac:dyDescent="0.55000000000000004">
      <c r="A30" s="1" t="s">
        <v>95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2"/>
        <v>0</v>
      </c>
      <c r="J30" s="7"/>
      <c r="K30" s="9">
        <f t="shared" si="0"/>
        <v>0</v>
      </c>
      <c r="L30" s="7"/>
      <c r="M30" s="7">
        <v>207153342</v>
      </c>
      <c r="N30" s="7"/>
      <c r="O30" s="7">
        <v>0</v>
      </c>
      <c r="P30" s="7"/>
      <c r="Q30" s="7">
        <v>-33592974</v>
      </c>
      <c r="R30" s="7"/>
      <c r="S30" s="7">
        <f t="shared" si="3"/>
        <v>173560368</v>
      </c>
      <c r="T30" s="7"/>
      <c r="U30" s="9">
        <f t="shared" si="1"/>
        <v>2.4382090812473025E-2</v>
      </c>
    </row>
    <row r="31" spans="1:21" x14ac:dyDescent="0.55000000000000004">
      <c r="A31" s="1" t="s">
        <v>27</v>
      </c>
      <c r="C31" s="7">
        <v>0</v>
      </c>
      <c r="D31" s="7"/>
      <c r="E31" s="7">
        <v>328036500</v>
      </c>
      <c r="F31" s="7"/>
      <c r="G31" s="7">
        <v>0</v>
      </c>
      <c r="H31" s="7"/>
      <c r="I31" s="7">
        <f t="shared" si="2"/>
        <v>328036500</v>
      </c>
      <c r="J31" s="7"/>
      <c r="K31" s="9">
        <f t="shared" si="0"/>
        <v>0.10817676411807253</v>
      </c>
      <c r="L31" s="7"/>
      <c r="M31" s="7">
        <v>435000000</v>
      </c>
      <c r="N31" s="7"/>
      <c r="O31" s="7">
        <v>-75005545</v>
      </c>
      <c r="P31" s="7"/>
      <c r="Q31" s="7">
        <v>0</v>
      </c>
      <c r="R31" s="7"/>
      <c r="S31" s="7">
        <f t="shared" si="3"/>
        <v>359994455</v>
      </c>
      <c r="T31" s="7"/>
      <c r="U31" s="9">
        <f t="shared" si="1"/>
        <v>5.0572706171012116E-2</v>
      </c>
    </row>
    <row r="32" spans="1:21" x14ac:dyDescent="0.55000000000000004">
      <c r="A32" s="1" t="s">
        <v>20</v>
      </c>
      <c r="C32" s="7">
        <v>0</v>
      </c>
      <c r="D32" s="7"/>
      <c r="E32" s="7">
        <v>155004164</v>
      </c>
      <c r="F32" s="7"/>
      <c r="G32" s="7">
        <v>0</v>
      </c>
      <c r="H32" s="7"/>
      <c r="I32" s="7">
        <f t="shared" si="2"/>
        <v>155004164</v>
      </c>
      <c r="J32" s="7"/>
      <c r="K32" s="9">
        <f t="shared" si="0"/>
        <v>5.1115802315739346E-2</v>
      </c>
      <c r="L32" s="7"/>
      <c r="M32" s="7">
        <v>0</v>
      </c>
      <c r="N32" s="7"/>
      <c r="O32" s="7">
        <v>109633198</v>
      </c>
      <c r="P32" s="7"/>
      <c r="Q32" s="7">
        <v>0</v>
      </c>
      <c r="R32" s="7"/>
      <c r="S32" s="7">
        <f t="shared" si="3"/>
        <v>109633198</v>
      </c>
      <c r="T32" s="7"/>
      <c r="U32" s="9">
        <f t="shared" si="1"/>
        <v>1.540148030625192E-2</v>
      </c>
    </row>
    <row r="33" spans="1:21" x14ac:dyDescent="0.55000000000000004">
      <c r="A33" s="1" t="s">
        <v>35</v>
      </c>
      <c r="C33" s="7">
        <v>0</v>
      </c>
      <c r="D33" s="7"/>
      <c r="E33" s="7">
        <v>73239478</v>
      </c>
      <c r="F33" s="7"/>
      <c r="G33" s="7">
        <v>0</v>
      </c>
      <c r="H33" s="7"/>
      <c r="I33" s="7">
        <f t="shared" si="2"/>
        <v>73239478</v>
      </c>
      <c r="J33" s="7"/>
      <c r="K33" s="9">
        <f t="shared" si="0"/>
        <v>2.4152220060074909E-2</v>
      </c>
      <c r="L33" s="7"/>
      <c r="M33" s="7">
        <v>0</v>
      </c>
      <c r="N33" s="7"/>
      <c r="O33" s="7">
        <v>73239478</v>
      </c>
      <c r="P33" s="7"/>
      <c r="Q33" s="7">
        <v>0</v>
      </c>
      <c r="R33" s="7"/>
      <c r="S33" s="7">
        <f t="shared" si="3"/>
        <v>73239478</v>
      </c>
      <c r="T33" s="7"/>
      <c r="U33" s="9">
        <f t="shared" si="1"/>
        <v>1.0288821257017156E-2</v>
      </c>
    </row>
    <row r="34" spans="1:21" x14ac:dyDescent="0.55000000000000004">
      <c r="A34" s="1" t="s">
        <v>33</v>
      </c>
      <c r="C34" s="7">
        <v>0</v>
      </c>
      <c r="D34" s="7"/>
      <c r="E34" s="7">
        <v>45022886</v>
      </c>
      <c r="F34" s="7"/>
      <c r="G34" s="7">
        <v>0</v>
      </c>
      <c r="H34" s="7"/>
      <c r="I34" s="7">
        <f t="shared" si="2"/>
        <v>45022886</v>
      </c>
      <c r="J34" s="7"/>
      <c r="K34" s="9">
        <f t="shared" si="0"/>
        <v>1.4847220107326075E-2</v>
      </c>
      <c r="L34" s="7"/>
      <c r="M34" s="7">
        <v>0</v>
      </c>
      <c r="N34" s="7"/>
      <c r="O34" s="7">
        <v>45022886</v>
      </c>
      <c r="P34" s="7"/>
      <c r="Q34" s="7">
        <v>0</v>
      </c>
      <c r="R34" s="7"/>
      <c r="S34" s="7">
        <f t="shared" si="3"/>
        <v>45022886</v>
      </c>
      <c r="T34" s="7"/>
      <c r="U34" s="9">
        <f t="shared" si="1"/>
        <v>6.3249007117317261E-3</v>
      </c>
    </row>
    <row r="35" spans="1:21" x14ac:dyDescent="0.55000000000000004">
      <c r="A35" s="1" t="s">
        <v>31</v>
      </c>
      <c r="C35" s="7">
        <v>0</v>
      </c>
      <c r="D35" s="7"/>
      <c r="E35" s="7">
        <v>93473842</v>
      </c>
      <c r="F35" s="7"/>
      <c r="G35" s="7">
        <v>0</v>
      </c>
      <c r="H35" s="7"/>
      <c r="I35" s="7">
        <f t="shared" si="2"/>
        <v>93473842</v>
      </c>
      <c r="J35" s="7"/>
      <c r="K35" s="9">
        <f t="shared" si="0"/>
        <v>3.082491660910899E-2</v>
      </c>
      <c r="L35" s="7"/>
      <c r="M35" s="7">
        <v>0</v>
      </c>
      <c r="N35" s="7"/>
      <c r="O35" s="7">
        <v>141286520</v>
      </c>
      <c r="P35" s="7"/>
      <c r="Q35" s="7">
        <v>0</v>
      </c>
      <c r="R35" s="7"/>
      <c r="S35" s="7">
        <f t="shared" si="3"/>
        <v>141286520</v>
      </c>
      <c r="T35" s="7"/>
      <c r="U35" s="9">
        <f t="shared" si="1"/>
        <v>1.9848199222637544E-2</v>
      </c>
    </row>
    <row r="36" spans="1:21" x14ac:dyDescent="0.55000000000000004">
      <c r="A36" s="1" t="s">
        <v>17</v>
      </c>
      <c r="C36" s="7">
        <v>0</v>
      </c>
      <c r="D36" s="7"/>
      <c r="E36" s="7">
        <v>121832935</v>
      </c>
      <c r="F36" s="7"/>
      <c r="G36" s="7">
        <v>0</v>
      </c>
      <c r="H36" s="7"/>
      <c r="I36" s="7">
        <f t="shared" si="2"/>
        <v>121832935</v>
      </c>
      <c r="J36" s="7"/>
      <c r="K36" s="9">
        <f t="shared" si="0"/>
        <v>4.0176909189396495E-2</v>
      </c>
      <c r="L36" s="7"/>
      <c r="M36" s="7">
        <v>0</v>
      </c>
      <c r="N36" s="7"/>
      <c r="O36" s="7">
        <v>47618559</v>
      </c>
      <c r="P36" s="7"/>
      <c r="Q36" s="7">
        <v>0</v>
      </c>
      <c r="R36" s="7"/>
      <c r="S36" s="7">
        <f t="shared" si="3"/>
        <v>47618559</v>
      </c>
      <c r="T36" s="7"/>
      <c r="U36" s="9">
        <f t="shared" si="1"/>
        <v>6.6895457947928798E-3</v>
      </c>
    </row>
    <row r="37" spans="1:21" x14ac:dyDescent="0.55000000000000004">
      <c r="A37" s="1" t="s">
        <v>25</v>
      </c>
      <c r="C37" s="7">
        <v>0</v>
      </c>
      <c r="D37" s="7"/>
      <c r="E37" s="7">
        <v>143218500</v>
      </c>
      <c r="F37" s="7"/>
      <c r="G37" s="7">
        <v>0</v>
      </c>
      <c r="H37" s="7"/>
      <c r="I37" s="7">
        <f t="shared" si="2"/>
        <v>143218500</v>
      </c>
      <c r="J37" s="7"/>
      <c r="K37" s="9">
        <f t="shared" si="0"/>
        <v>4.7229237880065694E-2</v>
      </c>
      <c r="L37" s="7"/>
      <c r="M37" s="7">
        <v>0</v>
      </c>
      <c r="N37" s="7"/>
      <c r="O37" s="7">
        <v>153446912</v>
      </c>
      <c r="P37" s="7"/>
      <c r="Q37" s="7">
        <v>0</v>
      </c>
      <c r="R37" s="7"/>
      <c r="S37" s="7">
        <f t="shared" si="3"/>
        <v>153446912</v>
      </c>
      <c r="T37" s="7"/>
      <c r="U37" s="9">
        <f t="shared" si="1"/>
        <v>2.1556514234157172E-2</v>
      </c>
    </row>
    <row r="38" spans="1:21" x14ac:dyDescent="0.55000000000000004">
      <c r="A38" s="1" t="s">
        <v>32</v>
      </c>
      <c r="C38" s="7">
        <v>0</v>
      </c>
      <c r="D38" s="7"/>
      <c r="E38" s="7">
        <v>10420371</v>
      </c>
      <c r="F38" s="7"/>
      <c r="G38" s="7">
        <v>0</v>
      </c>
      <c r="H38" s="7"/>
      <c r="I38" s="7">
        <f t="shared" si="2"/>
        <v>10420371</v>
      </c>
      <c r="J38" s="7"/>
      <c r="K38" s="9">
        <f t="shared" si="0"/>
        <v>3.436331065871644E-3</v>
      </c>
      <c r="L38" s="7"/>
      <c r="M38" s="7">
        <v>0</v>
      </c>
      <c r="N38" s="7"/>
      <c r="O38" s="7">
        <v>10420371</v>
      </c>
      <c r="P38" s="7"/>
      <c r="Q38" s="7">
        <v>0</v>
      </c>
      <c r="R38" s="7"/>
      <c r="S38" s="7">
        <f t="shared" si="3"/>
        <v>10420371</v>
      </c>
      <c r="T38" s="7"/>
      <c r="U38" s="9">
        <f t="shared" si="1"/>
        <v>1.4638735498743603E-3</v>
      </c>
    </row>
    <row r="39" spans="1:21" ht="24.75" thickBot="1" x14ac:dyDescent="0.6">
      <c r="C39" s="8">
        <f>SUM(C8:C38)</f>
        <v>202500000</v>
      </c>
      <c r="D39" s="7"/>
      <c r="E39" s="8">
        <f>SUM(E8:E38)</f>
        <v>2784189244</v>
      </c>
      <c r="F39" s="7"/>
      <c r="G39" s="8">
        <f>SUM(G8:G38)</f>
        <v>45722593</v>
      </c>
      <c r="H39" s="7"/>
      <c r="I39" s="8">
        <f>SUM(I8:I38)</f>
        <v>3032411837</v>
      </c>
      <c r="J39" s="7"/>
      <c r="K39" s="10">
        <f>SUM(K8:K38)</f>
        <v>1</v>
      </c>
      <c r="L39" s="7"/>
      <c r="M39" s="8">
        <f>SUM(M8:M38)</f>
        <v>2803595969</v>
      </c>
      <c r="N39" s="7"/>
      <c r="O39" s="8">
        <f>SUM(O8:O38)</f>
        <v>880071739</v>
      </c>
      <c r="P39" s="7"/>
      <c r="Q39" s="8">
        <f>SUM(Q8:Q38)</f>
        <v>3434686880</v>
      </c>
      <c r="R39" s="7"/>
      <c r="S39" s="8">
        <f>SUM(S8:S38)</f>
        <v>7118354588</v>
      </c>
      <c r="T39" s="7"/>
      <c r="U39" s="10">
        <f>SUM(U8:U38)</f>
        <v>1</v>
      </c>
    </row>
    <row r="40" spans="1:21" ht="24.75" thickTop="1" x14ac:dyDescent="0.55000000000000004">
      <c r="C40" s="13"/>
      <c r="E40" s="13"/>
      <c r="G40" s="13"/>
      <c r="M40" s="13"/>
      <c r="O40" s="13"/>
      <c r="Q40" s="13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1"/>
  <sheetViews>
    <sheetView rightToLeft="1" workbookViewId="0">
      <selection activeCell="M20" sqref="M20"/>
    </sheetView>
  </sheetViews>
  <sheetFormatPr defaultRowHeight="24" x14ac:dyDescent="0.55000000000000004"/>
  <cols>
    <col min="1" max="1" width="30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13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.75" x14ac:dyDescent="0.55000000000000004">
      <c r="A3" s="14" t="s">
        <v>71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.75" x14ac:dyDescent="0.55000000000000004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.75" x14ac:dyDescent="0.55000000000000004">
      <c r="A6" s="14" t="s">
        <v>75</v>
      </c>
      <c r="C6" s="15" t="s">
        <v>73</v>
      </c>
      <c r="D6" s="15" t="s">
        <v>73</v>
      </c>
      <c r="E6" s="15" t="s">
        <v>73</v>
      </c>
      <c r="F6" s="15" t="s">
        <v>73</v>
      </c>
      <c r="G6" s="15" t="s">
        <v>73</v>
      </c>
      <c r="H6" s="15" t="s">
        <v>73</v>
      </c>
      <c r="I6" s="15" t="s">
        <v>73</v>
      </c>
      <c r="K6" s="15" t="s">
        <v>74</v>
      </c>
      <c r="L6" s="15" t="s">
        <v>74</v>
      </c>
      <c r="M6" s="15" t="s">
        <v>74</v>
      </c>
      <c r="N6" s="15" t="s">
        <v>74</v>
      </c>
      <c r="O6" s="15" t="s">
        <v>74</v>
      </c>
      <c r="P6" s="15" t="s">
        <v>74</v>
      </c>
      <c r="Q6" s="15" t="s">
        <v>74</v>
      </c>
    </row>
    <row r="7" spans="1:17" ht="24.75" x14ac:dyDescent="0.55000000000000004">
      <c r="A7" s="15" t="s">
        <v>75</v>
      </c>
      <c r="C7" s="15" t="s">
        <v>118</v>
      </c>
      <c r="E7" s="15" t="s">
        <v>115</v>
      </c>
      <c r="G7" s="15" t="s">
        <v>116</v>
      </c>
      <c r="I7" s="15" t="s">
        <v>119</v>
      </c>
      <c r="K7" s="15" t="s">
        <v>118</v>
      </c>
      <c r="M7" s="15" t="s">
        <v>115</v>
      </c>
      <c r="O7" s="15" t="s">
        <v>116</v>
      </c>
      <c r="Q7" s="15" t="s">
        <v>119</v>
      </c>
    </row>
    <row r="8" spans="1:17" x14ac:dyDescent="0.55000000000000004">
      <c r="A8" s="1" t="s">
        <v>45</v>
      </c>
      <c r="C8" s="7">
        <v>0</v>
      </c>
      <c r="D8" s="7"/>
      <c r="E8" s="7">
        <v>-723052253</v>
      </c>
      <c r="F8" s="7"/>
      <c r="G8" s="7">
        <v>843725779</v>
      </c>
      <c r="H8" s="7"/>
      <c r="I8" s="7">
        <f>C8+E8+G8</f>
        <v>120673526</v>
      </c>
      <c r="J8" s="7"/>
      <c r="K8" s="7">
        <v>0</v>
      </c>
      <c r="L8" s="7"/>
      <c r="M8" s="7">
        <v>956380297</v>
      </c>
      <c r="N8" s="7"/>
      <c r="O8" s="7">
        <v>994516855</v>
      </c>
      <c r="P8" s="7"/>
      <c r="Q8" s="7">
        <f>K8+M8+O8</f>
        <v>1950897152</v>
      </c>
    </row>
    <row r="9" spans="1:17" x14ac:dyDescent="0.55000000000000004">
      <c r="A9" s="1" t="s">
        <v>49</v>
      </c>
      <c r="C9" s="7">
        <v>77650986</v>
      </c>
      <c r="D9" s="7"/>
      <c r="E9" s="7">
        <v>26206100</v>
      </c>
      <c r="F9" s="7"/>
      <c r="G9" s="7">
        <v>0</v>
      </c>
      <c r="H9" s="7"/>
      <c r="I9" s="7">
        <f>C9+E9+G9</f>
        <v>103857086</v>
      </c>
      <c r="J9" s="7"/>
      <c r="K9" s="7">
        <v>77650986</v>
      </c>
      <c r="L9" s="7"/>
      <c r="M9" s="7">
        <v>26206100</v>
      </c>
      <c r="N9" s="7"/>
      <c r="O9" s="7">
        <v>0</v>
      </c>
      <c r="P9" s="7"/>
      <c r="Q9" s="7">
        <f>K9+M9+O9</f>
        <v>103857086</v>
      </c>
    </row>
    <row r="10" spans="1:17" ht="24.75" thickBot="1" x14ac:dyDescent="0.6">
      <c r="C10" s="8">
        <f>SUM(C8:C9)</f>
        <v>77650986</v>
      </c>
      <c r="D10" s="7"/>
      <c r="E10" s="8">
        <f>SUM(E8:E9)</f>
        <v>-696846153</v>
      </c>
      <c r="F10" s="7"/>
      <c r="G10" s="8">
        <f>SUM(G8:G9)</f>
        <v>843725779</v>
      </c>
      <c r="H10" s="7"/>
      <c r="I10" s="8">
        <f>SUM(I8:I9)</f>
        <v>224530612</v>
      </c>
      <c r="J10" s="7"/>
      <c r="K10" s="8">
        <f>SUM(K8:K9)</f>
        <v>77650986</v>
      </c>
      <c r="L10" s="7"/>
      <c r="M10" s="8">
        <f>SUM(M8:M9)</f>
        <v>982586397</v>
      </c>
      <c r="N10" s="7"/>
      <c r="O10" s="8">
        <f>SUM(O8:O9)</f>
        <v>994516855</v>
      </c>
      <c r="P10" s="7"/>
      <c r="Q10" s="8">
        <f>SUM(Q8:Q9)</f>
        <v>2054754238</v>
      </c>
    </row>
    <row r="11" spans="1:17" ht="24.75" thickTop="1" x14ac:dyDescent="0.55000000000000004">
      <c r="C11" s="13"/>
      <c r="E11" s="13"/>
      <c r="G11" s="13"/>
      <c r="K11" s="13"/>
      <c r="M11" s="13"/>
      <c r="O11" s="1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P11"/>
  <sheetViews>
    <sheetView rightToLeft="1" workbookViewId="0">
      <selection activeCell="I10" sqref="I10"/>
    </sheetView>
  </sheetViews>
  <sheetFormatPr defaultRowHeight="24" x14ac:dyDescent="0.55000000000000004"/>
  <cols>
    <col min="1" max="1" width="22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6" ht="24.75" x14ac:dyDescent="0.5500000000000000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6" ht="24.75" x14ac:dyDescent="0.55000000000000004">
      <c r="A3" s="14" t="s">
        <v>71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6" ht="24.75" x14ac:dyDescent="0.55000000000000004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6" spans="1:16" ht="24.75" x14ac:dyDescent="0.55000000000000004">
      <c r="A6" s="15" t="s">
        <v>120</v>
      </c>
      <c r="B6" s="15" t="s">
        <v>120</v>
      </c>
      <c r="C6" s="15" t="s">
        <v>120</v>
      </c>
      <c r="E6" s="15" t="s">
        <v>73</v>
      </c>
      <c r="F6" s="15" t="s">
        <v>73</v>
      </c>
      <c r="G6" s="15" t="s">
        <v>73</v>
      </c>
      <c r="I6" s="15" t="s">
        <v>74</v>
      </c>
      <c r="J6" s="15" t="s">
        <v>74</v>
      </c>
      <c r="K6" s="15" t="s">
        <v>74</v>
      </c>
    </row>
    <row r="7" spans="1:16" ht="24.75" x14ac:dyDescent="0.55000000000000004">
      <c r="A7" s="16" t="s">
        <v>121</v>
      </c>
      <c r="C7" s="16" t="s">
        <v>55</v>
      </c>
      <c r="E7" s="16" t="s">
        <v>122</v>
      </c>
      <c r="G7" s="16" t="s">
        <v>123</v>
      </c>
      <c r="I7" s="16" t="s">
        <v>122</v>
      </c>
      <c r="K7" s="16" t="s">
        <v>123</v>
      </c>
    </row>
    <row r="8" spans="1:16" x14ac:dyDescent="0.55000000000000004">
      <c r="A8" s="1" t="s">
        <v>61</v>
      </c>
      <c r="C8" s="4" t="s">
        <v>62</v>
      </c>
      <c r="D8" s="4"/>
      <c r="E8" s="6">
        <v>238584</v>
      </c>
      <c r="F8" s="4"/>
      <c r="G8" s="9">
        <f>E8/$E$10</f>
        <v>3.0215771030656119E-2</v>
      </c>
      <c r="H8" s="4"/>
      <c r="I8" s="6">
        <v>36201506</v>
      </c>
      <c r="J8" s="4"/>
      <c r="K8" s="9">
        <f>I8/$I$10</f>
        <v>0.51779963761254522</v>
      </c>
      <c r="L8" s="4"/>
      <c r="M8" s="4"/>
      <c r="N8" s="4"/>
      <c r="O8" s="4"/>
      <c r="P8" s="4"/>
    </row>
    <row r="9" spans="1:16" x14ac:dyDescent="0.55000000000000004">
      <c r="A9" s="1" t="s">
        <v>65</v>
      </c>
      <c r="C9" s="4" t="s">
        <v>66</v>
      </c>
      <c r="D9" s="4"/>
      <c r="E9" s="6">
        <v>7657425</v>
      </c>
      <c r="F9" s="4"/>
      <c r="G9" s="9">
        <f>E9/$E$10</f>
        <v>0.96978422896934391</v>
      </c>
      <c r="H9" s="4"/>
      <c r="I9" s="6">
        <v>33712614</v>
      </c>
      <c r="J9" s="4"/>
      <c r="K9" s="9">
        <f>I9/$I$10</f>
        <v>0.48220036238745478</v>
      </c>
      <c r="L9" s="4"/>
      <c r="M9" s="4"/>
      <c r="N9" s="4"/>
      <c r="O9" s="4"/>
      <c r="P9" s="4"/>
    </row>
    <row r="10" spans="1:16" ht="24.75" thickBot="1" x14ac:dyDescent="0.6">
      <c r="C10" s="4"/>
      <c r="D10" s="4"/>
      <c r="E10" s="11">
        <f>SUM(E8:E9)</f>
        <v>7896009</v>
      </c>
      <c r="F10" s="4"/>
      <c r="G10" s="12">
        <f>SUM(G8:G9)</f>
        <v>1</v>
      </c>
      <c r="H10" s="4"/>
      <c r="I10" s="11">
        <f>SUM(I8:I9)</f>
        <v>69914120</v>
      </c>
      <c r="J10" s="4"/>
      <c r="K10" s="10">
        <f>SUM(K8:K9)</f>
        <v>1</v>
      </c>
      <c r="L10" s="4"/>
      <c r="M10" s="4"/>
      <c r="N10" s="4"/>
      <c r="O10" s="4"/>
      <c r="P10" s="4"/>
    </row>
    <row r="11" spans="1:16" ht="24.75" thickTop="1" x14ac:dyDescent="0.55000000000000004">
      <c r="E11" s="3"/>
      <c r="I11" s="3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E10" sqref="E10"/>
    </sheetView>
  </sheetViews>
  <sheetFormatPr defaultRowHeight="24" x14ac:dyDescent="0.55000000000000004"/>
  <cols>
    <col min="1" max="1" width="46.28515625" style="1" bestFit="1" customWidth="1"/>
    <col min="2" max="2" width="1" style="1" customWidth="1"/>
    <col min="3" max="3" width="19.140625" style="1" customWidth="1"/>
    <col min="4" max="4" width="1" style="1" customWidth="1"/>
    <col min="5" max="5" width="21.425781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14" t="s">
        <v>0</v>
      </c>
      <c r="B2" s="14"/>
      <c r="C2" s="14"/>
      <c r="D2" s="14"/>
      <c r="E2" s="14"/>
    </row>
    <row r="3" spans="1:5" ht="24.75" x14ac:dyDescent="0.55000000000000004">
      <c r="A3" s="14" t="s">
        <v>71</v>
      </c>
      <c r="B3" s="14"/>
      <c r="C3" s="14"/>
      <c r="D3" s="14"/>
      <c r="E3" s="14"/>
    </row>
    <row r="4" spans="1:5" ht="24.75" x14ac:dyDescent="0.55000000000000004">
      <c r="A4" s="14" t="s">
        <v>2</v>
      </c>
      <c r="B4" s="14"/>
      <c r="C4" s="14"/>
      <c r="D4" s="14"/>
      <c r="E4" s="14"/>
    </row>
    <row r="5" spans="1:5" ht="24.75" x14ac:dyDescent="0.55000000000000004">
      <c r="C5" s="14" t="s">
        <v>73</v>
      </c>
      <c r="E5" s="2" t="s">
        <v>132</v>
      </c>
    </row>
    <row r="6" spans="1:5" ht="24.75" x14ac:dyDescent="0.55000000000000004">
      <c r="A6" s="14" t="s">
        <v>124</v>
      </c>
      <c r="C6" s="15"/>
      <c r="E6" s="5" t="s">
        <v>133</v>
      </c>
    </row>
    <row r="7" spans="1:5" ht="24.75" x14ac:dyDescent="0.55000000000000004">
      <c r="A7" s="15" t="s">
        <v>124</v>
      </c>
      <c r="C7" s="15" t="s">
        <v>58</v>
      </c>
      <c r="E7" s="15" t="s">
        <v>58</v>
      </c>
    </row>
    <row r="8" spans="1:5" x14ac:dyDescent="0.55000000000000004">
      <c r="A8" s="1" t="s">
        <v>125</v>
      </c>
      <c r="C8" s="6">
        <v>0</v>
      </c>
      <c r="D8" s="4"/>
      <c r="E8" s="6">
        <v>6382494</v>
      </c>
    </row>
    <row r="9" spans="1:5" x14ac:dyDescent="0.55000000000000004">
      <c r="A9" s="1" t="s">
        <v>126</v>
      </c>
      <c r="C9" s="6">
        <v>0</v>
      </c>
      <c r="D9" s="4"/>
      <c r="E9" s="6">
        <v>326687</v>
      </c>
    </row>
    <row r="10" spans="1:5" ht="24.75" thickBot="1" x14ac:dyDescent="0.6">
      <c r="A10" s="1" t="s">
        <v>80</v>
      </c>
      <c r="C10" s="11">
        <f>SUM(C8:C9)</f>
        <v>0</v>
      </c>
      <c r="D10" s="4"/>
      <c r="E10" s="11">
        <f>SUM(E8:E9)</f>
        <v>6709181</v>
      </c>
    </row>
    <row r="11" spans="1:5" ht="24.75" thickTop="1" x14ac:dyDescent="0.55000000000000004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33"/>
  <sheetViews>
    <sheetView rightToLeft="1" workbookViewId="0">
      <selection activeCell="Y33" sqref="Y33"/>
    </sheetView>
  </sheetViews>
  <sheetFormatPr defaultRowHeight="24" x14ac:dyDescent="0.55000000000000004"/>
  <cols>
    <col min="1" max="1" width="28.2851562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8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9.85546875" style="1" bestFit="1" customWidth="1"/>
    <col min="14" max="14" width="1" style="1" customWidth="1"/>
    <col min="15" max="15" width="15" style="1" bestFit="1" customWidth="1"/>
    <col min="16" max="16" width="1" style="1" customWidth="1"/>
    <col min="17" max="17" width="10.8554687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7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24.75" x14ac:dyDescent="0.55000000000000004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24.75" x14ac:dyDescent="0.55000000000000004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6" spans="1:25" ht="24.75" x14ac:dyDescent="0.55000000000000004">
      <c r="A6" s="14" t="s">
        <v>3</v>
      </c>
      <c r="C6" s="15" t="s">
        <v>130</v>
      </c>
      <c r="D6" s="15" t="s">
        <v>4</v>
      </c>
      <c r="E6" s="15" t="s">
        <v>4</v>
      </c>
      <c r="F6" s="15" t="s">
        <v>4</v>
      </c>
      <c r="G6" s="15" t="s">
        <v>4</v>
      </c>
      <c r="I6" s="15" t="s">
        <v>5</v>
      </c>
      <c r="J6" s="15" t="s">
        <v>5</v>
      </c>
      <c r="K6" s="15" t="s">
        <v>5</v>
      </c>
      <c r="L6" s="15" t="s">
        <v>5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  <c r="T6" s="15" t="s">
        <v>6</v>
      </c>
      <c r="U6" s="15" t="s">
        <v>6</v>
      </c>
      <c r="V6" s="15" t="s">
        <v>6</v>
      </c>
      <c r="W6" s="15" t="s">
        <v>6</v>
      </c>
      <c r="X6" s="15" t="s">
        <v>6</v>
      </c>
      <c r="Y6" s="15" t="s">
        <v>6</v>
      </c>
    </row>
    <row r="7" spans="1:25" ht="24.75" x14ac:dyDescent="0.55000000000000004">
      <c r="A7" s="14" t="s">
        <v>3</v>
      </c>
      <c r="C7" s="14" t="s">
        <v>7</v>
      </c>
      <c r="E7" s="14" t="s">
        <v>8</v>
      </c>
      <c r="G7" s="14" t="s">
        <v>9</v>
      </c>
      <c r="I7" s="15" t="s">
        <v>10</v>
      </c>
      <c r="J7" s="15" t="s">
        <v>10</v>
      </c>
      <c r="K7" s="15" t="s">
        <v>10</v>
      </c>
      <c r="M7" s="15" t="s">
        <v>11</v>
      </c>
      <c r="N7" s="15" t="s">
        <v>11</v>
      </c>
      <c r="O7" s="15" t="s">
        <v>11</v>
      </c>
      <c r="Q7" s="14" t="s">
        <v>7</v>
      </c>
      <c r="S7" s="14" t="s">
        <v>12</v>
      </c>
      <c r="U7" s="14" t="s">
        <v>8</v>
      </c>
      <c r="W7" s="14" t="s">
        <v>9</v>
      </c>
      <c r="Y7" s="14" t="s">
        <v>13</v>
      </c>
    </row>
    <row r="8" spans="1:25" ht="24.75" x14ac:dyDescent="0.55000000000000004">
      <c r="A8" s="15" t="s">
        <v>3</v>
      </c>
      <c r="C8" s="15" t="s">
        <v>7</v>
      </c>
      <c r="E8" s="15" t="s">
        <v>8</v>
      </c>
      <c r="G8" s="15" t="s">
        <v>9</v>
      </c>
      <c r="I8" s="15" t="s">
        <v>7</v>
      </c>
      <c r="K8" s="15" t="s">
        <v>8</v>
      </c>
      <c r="M8" s="15" t="s">
        <v>7</v>
      </c>
      <c r="O8" s="15" t="s">
        <v>14</v>
      </c>
      <c r="Q8" s="15" t="s">
        <v>7</v>
      </c>
      <c r="S8" s="15" t="s">
        <v>12</v>
      </c>
      <c r="U8" s="15" t="s">
        <v>8</v>
      </c>
      <c r="W8" s="15" t="s">
        <v>9</v>
      </c>
      <c r="Y8" s="15" t="s">
        <v>13</v>
      </c>
    </row>
    <row r="9" spans="1:25" x14ac:dyDescent="0.55000000000000004">
      <c r="A9" s="1" t="s">
        <v>15</v>
      </c>
      <c r="C9" s="7">
        <v>458650</v>
      </c>
      <c r="D9" s="7"/>
      <c r="E9" s="7">
        <v>2664185495</v>
      </c>
      <c r="F9" s="7"/>
      <c r="G9" s="7">
        <v>2854065663.4499998</v>
      </c>
      <c r="H9" s="7"/>
      <c r="I9" s="7">
        <v>0</v>
      </c>
      <c r="J9" s="7"/>
      <c r="K9" s="7">
        <v>0</v>
      </c>
      <c r="L9" s="7"/>
      <c r="M9" s="7">
        <v>-43975</v>
      </c>
      <c r="N9" s="7"/>
      <c r="O9" s="7">
        <v>308172105</v>
      </c>
      <c r="P9" s="7"/>
      <c r="Q9" s="7">
        <v>414675</v>
      </c>
      <c r="R9" s="7"/>
      <c r="S9" s="7">
        <v>7140</v>
      </c>
      <c r="T9" s="7"/>
      <c r="U9" s="7">
        <v>2408745492</v>
      </c>
      <c r="V9" s="7"/>
      <c r="W9" s="7">
        <v>2943162861.9749999</v>
      </c>
      <c r="X9" s="7"/>
      <c r="Y9" s="9">
        <v>6.6637531510230427E-2</v>
      </c>
    </row>
    <row r="10" spans="1:25" x14ac:dyDescent="0.55000000000000004">
      <c r="A10" s="1" t="s">
        <v>16</v>
      </c>
      <c r="C10" s="7">
        <v>39142</v>
      </c>
      <c r="D10" s="7"/>
      <c r="E10" s="7">
        <v>505059247</v>
      </c>
      <c r="F10" s="7"/>
      <c r="G10" s="7">
        <v>550174746.11399996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0</v>
      </c>
      <c r="P10" s="7"/>
      <c r="Q10" s="7">
        <v>39142</v>
      </c>
      <c r="R10" s="7"/>
      <c r="S10" s="7">
        <v>16490</v>
      </c>
      <c r="T10" s="7"/>
      <c r="U10" s="7">
        <v>505059247</v>
      </c>
      <c r="V10" s="7"/>
      <c r="W10" s="7">
        <v>641611143.09899998</v>
      </c>
      <c r="X10" s="7"/>
      <c r="Y10" s="9">
        <v>1.452701898286516E-2</v>
      </c>
    </row>
    <row r="11" spans="1:25" x14ac:dyDescent="0.55000000000000004">
      <c r="A11" s="1" t="s">
        <v>17</v>
      </c>
      <c r="C11" s="7">
        <v>104754</v>
      </c>
      <c r="D11" s="7"/>
      <c r="E11" s="7">
        <v>1014514720</v>
      </c>
      <c r="F11" s="7"/>
      <c r="G11" s="7">
        <v>940300344.71099997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104754</v>
      </c>
      <c r="R11" s="7"/>
      <c r="S11" s="7">
        <v>10200</v>
      </c>
      <c r="T11" s="7"/>
      <c r="U11" s="7">
        <v>1014514720</v>
      </c>
      <c r="V11" s="7"/>
      <c r="W11" s="7">
        <v>1062133279.74</v>
      </c>
      <c r="X11" s="7"/>
      <c r="Y11" s="9">
        <v>2.4048258019008617E-2</v>
      </c>
    </row>
    <row r="12" spans="1:25" x14ac:dyDescent="0.55000000000000004">
      <c r="A12" s="1" t="s">
        <v>18</v>
      </c>
      <c r="C12" s="7">
        <v>90000</v>
      </c>
      <c r="D12" s="7"/>
      <c r="E12" s="7">
        <v>2574716933</v>
      </c>
      <c r="F12" s="7"/>
      <c r="G12" s="7">
        <v>1679248665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90000</v>
      </c>
      <c r="R12" s="7"/>
      <c r="S12" s="7">
        <v>22550</v>
      </c>
      <c r="T12" s="7"/>
      <c r="U12" s="7">
        <v>2574716933</v>
      </c>
      <c r="V12" s="7"/>
      <c r="W12" s="7">
        <v>2017424475</v>
      </c>
      <c r="X12" s="7"/>
      <c r="Y12" s="9">
        <v>4.567745426500442E-2</v>
      </c>
    </row>
    <row r="13" spans="1:25" x14ac:dyDescent="0.55000000000000004">
      <c r="A13" s="1" t="s">
        <v>19</v>
      </c>
      <c r="C13" s="7">
        <v>24682</v>
      </c>
      <c r="D13" s="7"/>
      <c r="E13" s="7">
        <v>1095497595</v>
      </c>
      <c r="F13" s="7"/>
      <c r="G13" s="7">
        <v>1058691381.615</v>
      </c>
      <c r="H13" s="7"/>
      <c r="I13" s="7">
        <v>0</v>
      </c>
      <c r="J13" s="7"/>
      <c r="K13" s="7">
        <v>0</v>
      </c>
      <c r="L13" s="7"/>
      <c r="M13" s="7">
        <v>-24682</v>
      </c>
      <c r="N13" s="7"/>
      <c r="O13" s="7">
        <v>1214444830</v>
      </c>
      <c r="P13" s="7"/>
      <c r="Q13" s="7">
        <v>0</v>
      </c>
      <c r="R13" s="7"/>
      <c r="S13" s="7">
        <v>0</v>
      </c>
      <c r="T13" s="7"/>
      <c r="U13" s="7">
        <v>0</v>
      </c>
      <c r="V13" s="7"/>
      <c r="W13" s="7">
        <v>0</v>
      </c>
      <c r="X13" s="7"/>
      <c r="Y13" s="9">
        <v>0</v>
      </c>
    </row>
    <row r="14" spans="1:25" x14ac:dyDescent="0.55000000000000004">
      <c r="A14" s="1" t="s">
        <v>20</v>
      </c>
      <c r="C14" s="7">
        <v>33108</v>
      </c>
      <c r="D14" s="7"/>
      <c r="E14" s="7">
        <v>1036979618</v>
      </c>
      <c r="F14" s="7"/>
      <c r="G14" s="7">
        <v>991608652.96200001</v>
      </c>
      <c r="H14" s="7"/>
      <c r="I14" s="7">
        <v>3145</v>
      </c>
      <c r="J14" s="7"/>
      <c r="K14" s="7">
        <v>103881308</v>
      </c>
      <c r="L14" s="7"/>
      <c r="M14" s="7">
        <v>0</v>
      </c>
      <c r="N14" s="7"/>
      <c r="O14" s="7">
        <v>0</v>
      </c>
      <c r="P14" s="7"/>
      <c r="Q14" s="7">
        <v>36253</v>
      </c>
      <c r="R14" s="7"/>
      <c r="S14" s="7">
        <v>34700</v>
      </c>
      <c r="T14" s="7"/>
      <c r="U14" s="7">
        <v>1140860926</v>
      </c>
      <c r="V14" s="7"/>
      <c r="W14" s="7">
        <v>1250494124.355</v>
      </c>
      <c r="X14" s="7"/>
      <c r="Y14" s="9">
        <v>2.8313024294940342E-2</v>
      </c>
    </row>
    <row r="15" spans="1:25" x14ac:dyDescent="0.55000000000000004">
      <c r="A15" s="1" t="s">
        <v>21</v>
      </c>
      <c r="C15" s="7">
        <v>1500000</v>
      </c>
      <c r="D15" s="7"/>
      <c r="E15" s="7">
        <v>1617590837</v>
      </c>
      <c r="F15" s="7"/>
      <c r="G15" s="7">
        <v>1303199550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1500000</v>
      </c>
      <c r="R15" s="7"/>
      <c r="S15" s="7">
        <v>841</v>
      </c>
      <c r="T15" s="7"/>
      <c r="U15" s="7">
        <v>1617590837</v>
      </c>
      <c r="V15" s="7"/>
      <c r="W15" s="7">
        <v>1253994075</v>
      </c>
      <c r="X15" s="7"/>
      <c r="Y15" s="9">
        <v>2.8392268319932534E-2</v>
      </c>
    </row>
    <row r="16" spans="1:25" x14ac:dyDescent="0.55000000000000004">
      <c r="A16" s="1" t="s">
        <v>22</v>
      </c>
      <c r="C16" s="7">
        <v>219906</v>
      </c>
      <c r="D16" s="7"/>
      <c r="E16" s="7">
        <v>2007289244</v>
      </c>
      <c r="F16" s="7"/>
      <c r="G16" s="7">
        <v>1731292669.6559999</v>
      </c>
      <c r="H16" s="7"/>
      <c r="I16" s="7">
        <v>13328</v>
      </c>
      <c r="J16" s="7"/>
      <c r="K16" s="7">
        <v>119663088</v>
      </c>
      <c r="L16" s="7"/>
      <c r="M16" s="7">
        <v>0</v>
      </c>
      <c r="N16" s="7"/>
      <c r="O16" s="7">
        <v>0</v>
      </c>
      <c r="P16" s="7"/>
      <c r="Q16" s="7">
        <v>233234</v>
      </c>
      <c r="R16" s="7"/>
      <c r="S16" s="7">
        <v>9020</v>
      </c>
      <c r="T16" s="7"/>
      <c r="U16" s="7">
        <v>2126952332</v>
      </c>
      <c r="V16" s="7"/>
      <c r="W16" s="7">
        <v>2091253244.454</v>
      </c>
      <c r="X16" s="7"/>
      <c r="Y16" s="9">
        <v>4.7349046080195738E-2</v>
      </c>
    </row>
    <row r="17" spans="1:25" x14ac:dyDescent="0.55000000000000004">
      <c r="A17" s="1" t="s">
        <v>23</v>
      </c>
      <c r="C17" s="7">
        <v>254179</v>
      </c>
      <c r="D17" s="7"/>
      <c r="E17" s="7">
        <v>1057845990</v>
      </c>
      <c r="F17" s="7"/>
      <c r="G17" s="7">
        <v>952805880.39645004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0</v>
      </c>
      <c r="P17" s="7"/>
      <c r="Q17" s="7">
        <v>254179</v>
      </c>
      <c r="R17" s="7"/>
      <c r="S17" s="7">
        <v>4072</v>
      </c>
      <c r="T17" s="7"/>
      <c r="U17" s="7">
        <v>1057845990</v>
      </c>
      <c r="V17" s="7"/>
      <c r="W17" s="7">
        <v>1028858537.5164</v>
      </c>
      <c r="X17" s="7"/>
      <c r="Y17" s="9">
        <v>2.3294868965325056E-2</v>
      </c>
    </row>
    <row r="18" spans="1:25" x14ac:dyDescent="0.55000000000000004">
      <c r="A18" s="1" t="s">
        <v>24</v>
      </c>
      <c r="C18" s="7">
        <v>161641</v>
      </c>
      <c r="D18" s="7"/>
      <c r="E18" s="7">
        <v>2325738223</v>
      </c>
      <c r="F18" s="7"/>
      <c r="G18" s="7">
        <v>2190057987.3614998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161641</v>
      </c>
      <c r="R18" s="7"/>
      <c r="S18" s="7">
        <v>15970</v>
      </c>
      <c r="T18" s="7"/>
      <c r="U18" s="7">
        <v>2325738223</v>
      </c>
      <c r="V18" s="7"/>
      <c r="W18" s="7">
        <v>2566047399.7185001</v>
      </c>
      <c r="X18" s="7"/>
      <c r="Y18" s="9">
        <v>5.8099083358486223E-2</v>
      </c>
    </row>
    <row r="19" spans="1:25" x14ac:dyDescent="0.55000000000000004">
      <c r="A19" s="1" t="s">
        <v>25</v>
      </c>
      <c r="C19" s="7">
        <v>31665</v>
      </c>
      <c r="D19" s="7"/>
      <c r="E19" s="7">
        <v>904481387</v>
      </c>
      <c r="F19" s="7"/>
      <c r="G19" s="7">
        <v>914709799.84500003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31665</v>
      </c>
      <c r="R19" s="7"/>
      <c r="S19" s="7">
        <v>33610</v>
      </c>
      <c r="T19" s="7"/>
      <c r="U19" s="7">
        <v>904481387</v>
      </c>
      <c r="V19" s="7"/>
      <c r="W19" s="7">
        <v>1057928299.1325001</v>
      </c>
      <c r="X19" s="7"/>
      <c r="Y19" s="9">
        <v>2.3953051079782645E-2</v>
      </c>
    </row>
    <row r="20" spans="1:25" x14ac:dyDescent="0.55000000000000004">
      <c r="A20" s="1" t="s">
        <v>26</v>
      </c>
      <c r="C20" s="7">
        <v>265459</v>
      </c>
      <c r="D20" s="7"/>
      <c r="E20" s="7">
        <v>942018147</v>
      </c>
      <c r="F20" s="7"/>
      <c r="G20" s="7">
        <v>952341183.89055002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265459</v>
      </c>
      <c r="R20" s="7"/>
      <c r="S20" s="7">
        <v>3694</v>
      </c>
      <c r="T20" s="7"/>
      <c r="U20" s="7">
        <v>942018147</v>
      </c>
      <c r="V20" s="7"/>
      <c r="W20" s="7">
        <v>974770943.00129998</v>
      </c>
      <c r="X20" s="7"/>
      <c r="Y20" s="9">
        <v>2.2070246355961907E-2</v>
      </c>
    </row>
    <row r="21" spans="1:25" x14ac:dyDescent="0.55000000000000004">
      <c r="A21" s="1" t="s">
        <v>27</v>
      </c>
      <c r="C21" s="7">
        <v>100000</v>
      </c>
      <c r="D21" s="7"/>
      <c r="E21" s="7">
        <v>1801670395</v>
      </c>
      <c r="F21" s="7"/>
      <c r="G21" s="7">
        <v>1398628350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100000</v>
      </c>
      <c r="R21" s="7"/>
      <c r="S21" s="7">
        <v>17370</v>
      </c>
      <c r="T21" s="7"/>
      <c r="U21" s="7">
        <v>1801670395</v>
      </c>
      <c r="V21" s="7"/>
      <c r="W21" s="7">
        <v>1726664850</v>
      </c>
      <c r="X21" s="7"/>
      <c r="Y21" s="9">
        <v>3.9094229149205559E-2</v>
      </c>
    </row>
    <row r="22" spans="1:25" x14ac:dyDescent="0.55000000000000004">
      <c r="A22" s="1" t="s">
        <v>28</v>
      </c>
      <c r="C22" s="7">
        <v>109608</v>
      </c>
      <c r="D22" s="7"/>
      <c r="E22" s="7">
        <v>680132206</v>
      </c>
      <c r="F22" s="7"/>
      <c r="G22" s="7">
        <v>532140285.44160002</v>
      </c>
      <c r="H22" s="7"/>
      <c r="I22" s="7">
        <v>0</v>
      </c>
      <c r="J22" s="7"/>
      <c r="K22" s="7">
        <v>0</v>
      </c>
      <c r="L22" s="7"/>
      <c r="M22" s="7">
        <v>-109608</v>
      </c>
      <c r="N22" s="7"/>
      <c r="O22" s="7">
        <v>548047841</v>
      </c>
      <c r="P22" s="7"/>
      <c r="Q22" s="7">
        <v>0</v>
      </c>
      <c r="R22" s="7"/>
      <c r="S22" s="7">
        <v>0</v>
      </c>
      <c r="T22" s="7"/>
      <c r="U22" s="7">
        <v>0</v>
      </c>
      <c r="V22" s="7"/>
      <c r="W22" s="7">
        <v>0</v>
      </c>
      <c r="X22" s="7"/>
      <c r="Y22" s="9">
        <v>0</v>
      </c>
    </row>
    <row r="23" spans="1:25" x14ac:dyDescent="0.55000000000000004">
      <c r="A23" s="1" t="s">
        <v>29</v>
      </c>
      <c r="C23" s="7">
        <v>63947</v>
      </c>
      <c r="D23" s="7"/>
      <c r="E23" s="7">
        <v>1897851589</v>
      </c>
      <c r="F23" s="7"/>
      <c r="G23" s="7">
        <v>1961662663.701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63947</v>
      </c>
      <c r="R23" s="7"/>
      <c r="S23" s="7">
        <v>36720</v>
      </c>
      <c r="T23" s="7"/>
      <c r="U23" s="7">
        <v>1897851589</v>
      </c>
      <c r="V23" s="7"/>
      <c r="W23" s="7">
        <v>2334162443.652</v>
      </c>
      <c r="X23" s="7"/>
      <c r="Y23" s="9">
        <v>5.284886725041104E-2</v>
      </c>
    </row>
    <row r="24" spans="1:25" x14ac:dyDescent="0.55000000000000004">
      <c r="A24" s="1" t="s">
        <v>30</v>
      </c>
      <c r="C24" s="7">
        <v>44747</v>
      </c>
      <c r="D24" s="7"/>
      <c r="E24" s="7">
        <v>1231684436</v>
      </c>
      <c r="F24" s="7"/>
      <c r="G24" s="7">
        <v>1035067176.9945</v>
      </c>
      <c r="H24" s="7"/>
      <c r="I24" s="7">
        <v>0</v>
      </c>
      <c r="J24" s="7"/>
      <c r="K24" s="7">
        <v>0</v>
      </c>
      <c r="L24" s="7"/>
      <c r="M24" s="7">
        <v>-44747</v>
      </c>
      <c r="N24" s="7"/>
      <c r="O24" s="7">
        <v>1244381208</v>
      </c>
      <c r="P24" s="7"/>
      <c r="Q24" s="7">
        <v>0</v>
      </c>
      <c r="R24" s="7"/>
      <c r="S24" s="7">
        <v>0</v>
      </c>
      <c r="T24" s="7"/>
      <c r="U24" s="7">
        <v>0</v>
      </c>
      <c r="V24" s="7"/>
      <c r="W24" s="7">
        <v>0</v>
      </c>
      <c r="X24" s="7"/>
      <c r="Y24" s="9">
        <v>0</v>
      </c>
    </row>
    <row r="25" spans="1:25" x14ac:dyDescent="0.55000000000000004">
      <c r="A25" s="1" t="s">
        <v>31</v>
      </c>
      <c r="C25" s="7">
        <v>74042</v>
      </c>
      <c r="D25" s="7"/>
      <c r="E25" s="7">
        <v>1028976536</v>
      </c>
      <c r="F25" s="7"/>
      <c r="G25" s="7">
        <v>1076789214.9630001</v>
      </c>
      <c r="H25" s="7"/>
      <c r="I25" s="7">
        <v>0</v>
      </c>
      <c r="J25" s="7"/>
      <c r="K25" s="7">
        <v>0</v>
      </c>
      <c r="L25" s="7"/>
      <c r="M25" s="7">
        <v>0</v>
      </c>
      <c r="N25" s="7"/>
      <c r="O25" s="7">
        <v>0</v>
      </c>
      <c r="P25" s="7"/>
      <c r="Q25" s="7">
        <v>74042</v>
      </c>
      <c r="R25" s="7"/>
      <c r="S25" s="7">
        <v>15900</v>
      </c>
      <c r="T25" s="7"/>
      <c r="U25" s="7">
        <v>1028976536</v>
      </c>
      <c r="V25" s="7"/>
      <c r="W25" s="7">
        <v>1170263056.5899999</v>
      </c>
      <c r="X25" s="7"/>
      <c r="Y25" s="9">
        <v>2.6496475039252201E-2</v>
      </c>
    </row>
    <row r="26" spans="1:25" x14ac:dyDescent="0.55000000000000004">
      <c r="A26" s="1" t="s">
        <v>32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v>6960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v>6960</v>
      </c>
      <c r="R26" s="7"/>
      <c r="S26" s="7">
        <v>15300</v>
      </c>
      <c r="T26" s="7"/>
      <c r="U26" s="7">
        <v>95434025</v>
      </c>
      <c r="V26" s="7"/>
      <c r="W26" s="7">
        <v>105854396.40000001</v>
      </c>
      <c r="X26" s="7"/>
      <c r="Y26" s="9">
        <v>2.3966990636963741E-3</v>
      </c>
    </row>
    <row r="27" spans="1:25" x14ac:dyDescent="0.55000000000000004">
      <c r="A27" s="1" t="s">
        <v>33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v>72180</v>
      </c>
      <c r="J27" s="7"/>
      <c r="K27" s="7">
        <v>1245051625</v>
      </c>
      <c r="L27" s="7"/>
      <c r="M27" s="7">
        <v>0</v>
      </c>
      <c r="N27" s="7"/>
      <c r="O27" s="7">
        <v>0</v>
      </c>
      <c r="P27" s="7"/>
      <c r="Q27" s="7">
        <v>72180</v>
      </c>
      <c r="R27" s="7"/>
      <c r="S27" s="7">
        <v>17980</v>
      </c>
      <c r="T27" s="7"/>
      <c r="U27" s="7">
        <v>1245051625</v>
      </c>
      <c r="V27" s="7"/>
      <c r="W27" s="7">
        <v>1290074511.4200001</v>
      </c>
      <c r="X27" s="7"/>
      <c r="Y27" s="9">
        <v>2.9209182412558456E-2</v>
      </c>
    </row>
    <row r="28" spans="1:25" x14ac:dyDescent="0.55000000000000004">
      <c r="A28" s="1" t="s">
        <v>34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v>6960</v>
      </c>
      <c r="J28" s="7"/>
      <c r="K28" s="7">
        <v>88474025</v>
      </c>
      <c r="L28" s="7"/>
      <c r="M28" s="7">
        <v>-6960</v>
      </c>
      <c r="N28" s="7"/>
      <c r="O28" s="7">
        <v>0</v>
      </c>
      <c r="P28" s="7"/>
      <c r="Q28" s="7">
        <v>0</v>
      </c>
      <c r="R28" s="7"/>
      <c r="S28" s="7">
        <v>0</v>
      </c>
      <c r="T28" s="7"/>
      <c r="U28" s="7">
        <v>0</v>
      </c>
      <c r="V28" s="7"/>
      <c r="W28" s="7">
        <v>0</v>
      </c>
      <c r="X28" s="7"/>
      <c r="Y28" s="9">
        <v>0</v>
      </c>
    </row>
    <row r="29" spans="1:25" x14ac:dyDescent="0.55000000000000004">
      <c r="A29" s="1" t="s">
        <v>35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v>44457</v>
      </c>
      <c r="J29" s="7"/>
      <c r="K29" s="7">
        <v>1762958101</v>
      </c>
      <c r="L29" s="7"/>
      <c r="M29" s="7">
        <v>0</v>
      </c>
      <c r="N29" s="7"/>
      <c r="O29" s="7">
        <v>0</v>
      </c>
      <c r="P29" s="7"/>
      <c r="Q29" s="7">
        <v>44457</v>
      </c>
      <c r="R29" s="7"/>
      <c r="S29" s="7">
        <v>41550</v>
      </c>
      <c r="T29" s="7"/>
      <c r="U29" s="7">
        <v>1762958101</v>
      </c>
      <c r="V29" s="7"/>
      <c r="W29" s="7">
        <v>1836197579.3175001</v>
      </c>
      <c r="X29" s="7"/>
      <c r="Y29" s="9">
        <v>4.157421107463611E-2</v>
      </c>
    </row>
    <row r="30" spans="1:25" ht="24.75" thickBot="1" x14ac:dyDescent="0.6">
      <c r="C30" s="7"/>
      <c r="D30" s="7"/>
      <c r="E30" s="8">
        <f>SUM(E9:E29)</f>
        <v>24386232598</v>
      </c>
      <c r="F30" s="7"/>
      <c r="G30" s="8">
        <f>SUM(G9:G29)</f>
        <v>22122784216.101601</v>
      </c>
      <c r="H30" s="7"/>
      <c r="I30" s="7"/>
      <c r="J30" s="7"/>
      <c r="K30" s="8">
        <f>SUM(K9:K29)</f>
        <v>3320028147</v>
      </c>
      <c r="L30" s="7"/>
      <c r="M30" s="7"/>
      <c r="N30" s="7"/>
      <c r="O30" s="8">
        <f>SUM(O9:O29)</f>
        <v>3315045984</v>
      </c>
      <c r="P30" s="7"/>
      <c r="Q30" s="7"/>
      <c r="R30" s="7"/>
      <c r="S30" s="7"/>
      <c r="T30" s="7"/>
      <c r="U30" s="8">
        <f>SUM(U9:U29)</f>
        <v>24450466505</v>
      </c>
      <c r="V30" s="7"/>
      <c r="W30" s="8">
        <f>SUM(W9:W29)</f>
        <v>25350895220.371204</v>
      </c>
      <c r="X30" s="7"/>
      <c r="Y30" s="10">
        <f>SUM(Y9:Y29)</f>
        <v>0.57398151522149277</v>
      </c>
    </row>
    <row r="31" spans="1:25" ht="24.75" thickTop="1" x14ac:dyDescent="0.55000000000000004"/>
    <row r="32" spans="1:25" x14ac:dyDescent="0.55000000000000004">
      <c r="Y32" s="3"/>
    </row>
    <row r="33" spans="25:25" x14ac:dyDescent="0.55000000000000004">
      <c r="Y33" s="3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12"/>
  <sheetViews>
    <sheetView rightToLeft="1" topLeftCell="H1" workbookViewId="0">
      <selection activeCell="Q19" sqref="Q19"/>
    </sheetView>
  </sheetViews>
  <sheetFormatPr defaultRowHeight="24" x14ac:dyDescent="0.55000000000000004"/>
  <cols>
    <col min="1" max="1" width="30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7.285156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42578125" style="1" bestFit="1" customWidth="1"/>
    <col min="26" max="26" width="1" style="1" customWidth="1"/>
    <col min="27" max="27" width="14.28515625" style="1" bestFit="1" customWidth="1"/>
    <col min="28" max="28" width="1" style="1" customWidth="1"/>
    <col min="29" max="29" width="6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9" ht="24.75" x14ac:dyDescent="0.5500000000000000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39" ht="24.75" x14ac:dyDescent="0.55000000000000004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9" ht="24.75" x14ac:dyDescent="0.55000000000000004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6" spans="1:39" ht="24.75" x14ac:dyDescent="0.55000000000000004">
      <c r="A6" s="15" t="s">
        <v>37</v>
      </c>
      <c r="B6" s="15" t="s">
        <v>37</v>
      </c>
      <c r="C6" s="15" t="s">
        <v>37</v>
      </c>
      <c r="D6" s="15" t="s">
        <v>37</v>
      </c>
      <c r="E6" s="15" t="s">
        <v>37</v>
      </c>
      <c r="F6" s="15" t="s">
        <v>37</v>
      </c>
      <c r="G6" s="15" t="s">
        <v>37</v>
      </c>
      <c r="H6" s="15" t="s">
        <v>37</v>
      </c>
      <c r="I6" s="15" t="s">
        <v>37</v>
      </c>
      <c r="J6" s="15" t="s">
        <v>37</v>
      </c>
      <c r="K6" s="15" t="s">
        <v>37</v>
      </c>
      <c r="L6" s="15" t="s">
        <v>37</v>
      </c>
      <c r="M6" s="15" t="s">
        <v>37</v>
      </c>
      <c r="O6" s="15" t="s">
        <v>6</v>
      </c>
      <c r="P6" s="15" t="s">
        <v>4</v>
      </c>
      <c r="Q6" s="15" t="s">
        <v>4</v>
      </c>
      <c r="R6" s="15" t="s">
        <v>4</v>
      </c>
      <c r="S6" s="15" t="s">
        <v>4</v>
      </c>
      <c r="U6" s="15" t="s">
        <v>5</v>
      </c>
      <c r="V6" s="15" t="s">
        <v>5</v>
      </c>
      <c r="W6" s="15" t="s">
        <v>5</v>
      </c>
      <c r="X6" s="15" t="s">
        <v>5</v>
      </c>
      <c r="Y6" s="15" t="s">
        <v>5</v>
      </c>
      <c r="Z6" s="15" t="s">
        <v>5</v>
      </c>
      <c r="AA6" s="15" t="s">
        <v>5</v>
      </c>
      <c r="AC6" s="15" t="s">
        <v>6</v>
      </c>
      <c r="AD6" s="15" t="s">
        <v>6</v>
      </c>
      <c r="AE6" s="15" t="s">
        <v>6</v>
      </c>
      <c r="AF6" s="15" t="s">
        <v>6</v>
      </c>
      <c r="AG6" s="15" t="s">
        <v>6</v>
      </c>
      <c r="AH6" s="15" t="s">
        <v>6</v>
      </c>
      <c r="AI6" s="15" t="s">
        <v>6</v>
      </c>
      <c r="AJ6" s="15" t="s">
        <v>6</v>
      </c>
      <c r="AK6" s="15" t="s">
        <v>6</v>
      </c>
    </row>
    <row r="7" spans="1:39" ht="24.75" x14ac:dyDescent="0.55000000000000004">
      <c r="A7" s="14" t="s">
        <v>38</v>
      </c>
      <c r="C7" s="14" t="s">
        <v>39</v>
      </c>
      <c r="E7" s="14" t="s">
        <v>40</v>
      </c>
      <c r="G7" s="14" t="s">
        <v>41</v>
      </c>
      <c r="I7" s="14" t="s">
        <v>42</v>
      </c>
      <c r="K7" s="14" t="s">
        <v>43</v>
      </c>
      <c r="M7" s="14" t="s">
        <v>36</v>
      </c>
      <c r="O7" s="14" t="s">
        <v>7</v>
      </c>
      <c r="Q7" s="14" t="s">
        <v>8</v>
      </c>
      <c r="S7" s="14" t="s">
        <v>9</v>
      </c>
      <c r="U7" s="15" t="s">
        <v>10</v>
      </c>
      <c r="V7" s="15" t="s">
        <v>10</v>
      </c>
      <c r="W7" s="15" t="s">
        <v>10</v>
      </c>
      <c r="Y7" s="15" t="s">
        <v>11</v>
      </c>
      <c r="Z7" s="15" t="s">
        <v>11</v>
      </c>
      <c r="AA7" s="15" t="s">
        <v>11</v>
      </c>
      <c r="AC7" s="14" t="s">
        <v>7</v>
      </c>
      <c r="AE7" s="14" t="s">
        <v>44</v>
      </c>
      <c r="AG7" s="14" t="s">
        <v>8</v>
      </c>
      <c r="AI7" s="14" t="s">
        <v>9</v>
      </c>
      <c r="AK7" s="14" t="s">
        <v>13</v>
      </c>
    </row>
    <row r="8" spans="1:39" ht="24.75" x14ac:dyDescent="0.55000000000000004">
      <c r="A8" s="15" t="s">
        <v>38</v>
      </c>
      <c r="C8" s="15" t="s">
        <v>39</v>
      </c>
      <c r="E8" s="15" t="s">
        <v>40</v>
      </c>
      <c r="G8" s="15" t="s">
        <v>41</v>
      </c>
      <c r="I8" s="15" t="s">
        <v>42</v>
      </c>
      <c r="K8" s="15" t="s">
        <v>43</v>
      </c>
      <c r="M8" s="15" t="s">
        <v>36</v>
      </c>
      <c r="O8" s="15" t="s">
        <v>7</v>
      </c>
      <c r="Q8" s="15" t="s">
        <v>8</v>
      </c>
      <c r="S8" s="15" t="s">
        <v>9</v>
      </c>
      <c r="U8" s="15" t="s">
        <v>7</v>
      </c>
      <c r="W8" s="15" t="s">
        <v>8</v>
      </c>
      <c r="Y8" s="15" t="s">
        <v>7</v>
      </c>
      <c r="AA8" s="15" t="s">
        <v>14</v>
      </c>
      <c r="AC8" s="15" t="s">
        <v>7</v>
      </c>
      <c r="AE8" s="15" t="s">
        <v>44</v>
      </c>
      <c r="AG8" s="15" t="s">
        <v>8</v>
      </c>
      <c r="AI8" s="15" t="s">
        <v>9</v>
      </c>
      <c r="AK8" s="15" t="s">
        <v>13</v>
      </c>
    </row>
    <row r="9" spans="1:39" x14ac:dyDescent="0.55000000000000004">
      <c r="A9" s="1" t="s">
        <v>45</v>
      </c>
      <c r="C9" s="4" t="s">
        <v>46</v>
      </c>
      <c r="D9" s="4"/>
      <c r="E9" s="4" t="s">
        <v>46</v>
      </c>
      <c r="F9" s="4"/>
      <c r="G9" s="4" t="s">
        <v>47</v>
      </c>
      <c r="H9" s="4"/>
      <c r="I9" s="4" t="s">
        <v>48</v>
      </c>
      <c r="J9" s="4"/>
      <c r="K9" s="6">
        <v>0</v>
      </c>
      <c r="L9" s="4"/>
      <c r="M9" s="6">
        <v>0</v>
      </c>
      <c r="N9" s="4"/>
      <c r="O9" s="6">
        <v>17505</v>
      </c>
      <c r="P9" s="4"/>
      <c r="Q9" s="6">
        <v>14787392489</v>
      </c>
      <c r="R9" s="4"/>
      <c r="S9" s="6">
        <v>16536601448</v>
      </c>
      <c r="T9" s="4"/>
      <c r="U9" s="6">
        <v>0</v>
      </c>
      <c r="V9" s="4"/>
      <c r="W9" s="6">
        <v>0</v>
      </c>
      <c r="X9" s="4"/>
      <c r="Y9" s="6">
        <v>8700</v>
      </c>
      <c r="Z9" s="4"/>
      <c r="AA9" s="6">
        <v>8227751451</v>
      </c>
      <c r="AB9" s="4"/>
      <c r="AC9" s="6">
        <v>8805</v>
      </c>
      <c r="AD9" s="4"/>
      <c r="AE9" s="6">
        <v>957530</v>
      </c>
      <c r="AF9" s="4"/>
      <c r="AG9" s="6">
        <v>7438045751</v>
      </c>
      <c r="AH9" s="4"/>
      <c r="AI9" s="6">
        <v>8429523522</v>
      </c>
      <c r="AJ9" s="4"/>
      <c r="AK9" s="9">
        <v>0.19085679780218601</v>
      </c>
      <c r="AL9" s="4"/>
      <c r="AM9" s="4"/>
    </row>
    <row r="10" spans="1:39" x14ac:dyDescent="0.55000000000000004">
      <c r="A10" s="1" t="s">
        <v>49</v>
      </c>
      <c r="C10" s="4" t="s">
        <v>46</v>
      </c>
      <c r="D10" s="4"/>
      <c r="E10" s="4" t="s">
        <v>46</v>
      </c>
      <c r="F10" s="4"/>
      <c r="G10" s="4" t="s">
        <v>50</v>
      </c>
      <c r="H10" s="4"/>
      <c r="I10" s="4" t="s">
        <v>51</v>
      </c>
      <c r="J10" s="4"/>
      <c r="K10" s="6">
        <v>16</v>
      </c>
      <c r="L10" s="4"/>
      <c r="M10" s="6">
        <v>16</v>
      </c>
      <c r="N10" s="4"/>
      <c r="O10" s="6">
        <v>0</v>
      </c>
      <c r="P10" s="4"/>
      <c r="Q10" s="6">
        <v>0</v>
      </c>
      <c r="R10" s="4"/>
      <c r="S10" s="6">
        <v>0</v>
      </c>
      <c r="T10" s="4"/>
      <c r="U10" s="6">
        <v>7900</v>
      </c>
      <c r="V10" s="4"/>
      <c r="W10" s="6">
        <v>7674897821</v>
      </c>
      <c r="X10" s="4"/>
      <c r="Y10" s="6">
        <v>0</v>
      </c>
      <c r="Z10" s="4"/>
      <c r="AA10" s="6">
        <v>0</v>
      </c>
      <c r="AB10" s="4"/>
      <c r="AC10" s="6">
        <v>7900</v>
      </c>
      <c r="AD10" s="4"/>
      <c r="AE10" s="6">
        <v>975000</v>
      </c>
      <c r="AF10" s="4"/>
      <c r="AG10" s="6">
        <v>7674897821</v>
      </c>
      <c r="AH10" s="4"/>
      <c r="AI10" s="6">
        <v>7701103922</v>
      </c>
      <c r="AJ10" s="4"/>
      <c r="AK10" s="9">
        <v>0.17436430780960152</v>
      </c>
      <c r="AL10" s="4"/>
      <c r="AM10" s="4"/>
    </row>
    <row r="11" spans="1:39" ht="24.75" thickBot="1" x14ac:dyDescent="0.6">
      <c r="Q11" s="11">
        <f>SUM(Q9:Q10)</f>
        <v>14787392489</v>
      </c>
      <c r="R11" s="4"/>
      <c r="S11" s="11">
        <f>SUM(S9:S10)</f>
        <v>16536601448</v>
      </c>
      <c r="T11" s="4"/>
      <c r="U11" s="4"/>
      <c r="V11" s="4"/>
      <c r="W11" s="11">
        <f>SUM(W9:W10)</f>
        <v>7674897821</v>
      </c>
      <c r="X11" s="4"/>
      <c r="Y11" s="4"/>
      <c r="Z11" s="4"/>
      <c r="AA11" s="11">
        <f>SUM(AA9:AA10)</f>
        <v>8227751451</v>
      </c>
      <c r="AB11" s="4"/>
      <c r="AC11" s="4"/>
      <c r="AD11" s="4"/>
      <c r="AE11" s="4"/>
      <c r="AF11" s="4"/>
      <c r="AG11" s="11">
        <f>SUM(AG9:AG10)</f>
        <v>15112943572</v>
      </c>
      <c r="AH11" s="4"/>
      <c r="AI11" s="11">
        <f>SUM(AI9:AI10)</f>
        <v>16130627444</v>
      </c>
      <c r="AJ11" s="4"/>
      <c r="AK11" s="10">
        <f>SUM(AK9:AK10)</f>
        <v>0.36522110561178756</v>
      </c>
    </row>
    <row r="12" spans="1:39" ht="24.75" thickTop="1" x14ac:dyDescent="0.55000000000000004"/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O21" sqref="O21"/>
    </sheetView>
  </sheetViews>
  <sheetFormatPr defaultRowHeight="24" x14ac:dyDescent="0.55000000000000004"/>
  <cols>
    <col min="1" max="1" width="22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.75" x14ac:dyDescent="0.55000000000000004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.75" x14ac:dyDescent="0.55000000000000004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.75" x14ac:dyDescent="0.55000000000000004">
      <c r="A6" s="14" t="s">
        <v>53</v>
      </c>
      <c r="C6" s="15" t="s">
        <v>54</v>
      </c>
      <c r="D6" s="15" t="s">
        <v>54</v>
      </c>
      <c r="E6" s="15" t="s">
        <v>54</v>
      </c>
      <c r="F6" s="15" t="s">
        <v>54</v>
      </c>
      <c r="G6" s="15" t="s">
        <v>54</v>
      </c>
      <c r="H6" s="15" t="s">
        <v>54</v>
      </c>
      <c r="I6" s="15" t="s">
        <v>54</v>
      </c>
      <c r="K6" s="15" t="s">
        <v>130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</row>
    <row r="7" spans="1:19" ht="24.75" x14ac:dyDescent="0.55000000000000004">
      <c r="A7" s="15" t="s">
        <v>53</v>
      </c>
      <c r="C7" s="15" t="s">
        <v>55</v>
      </c>
      <c r="E7" s="15" t="s">
        <v>56</v>
      </c>
      <c r="G7" s="15" t="s">
        <v>57</v>
      </c>
      <c r="I7" s="15" t="s">
        <v>43</v>
      </c>
      <c r="K7" s="15" t="s">
        <v>58</v>
      </c>
      <c r="M7" s="15" t="s">
        <v>59</v>
      </c>
      <c r="O7" s="15" t="s">
        <v>60</v>
      </c>
      <c r="Q7" s="15" t="s">
        <v>58</v>
      </c>
      <c r="S7" s="15" t="s">
        <v>52</v>
      </c>
    </row>
    <row r="8" spans="1:19" x14ac:dyDescent="0.55000000000000004">
      <c r="A8" s="1" t="s">
        <v>61</v>
      </c>
      <c r="C8" s="4" t="s">
        <v>62</v>
      </c>
      <c r="D8" s="4"/>
      <c r="E8" s="4" t="s">
        <v>63</v>
      </c>
      <c r="F8" s="4"/>
      <c r="G8" s="4" t="s">
        <v>64</v>
      </c>
      <c r="H8" s="4"/>
      <c r="I8" s="6">
        <v>8</v>
      </c>
      <c r="J8" s="4"/>
      <c r="K8" s="6">
        <v>36521746</v>
      </c>
      <c r="L8" s="4"/>
      <c r="M8" s="6">
        <v>238584</v>
      </c>
      <c r="N8" s="4"/>
      <c r="O8" s="6">
        <v>0</v>
      </c>
      <c r="P8" s="4"/>
      <c r="Q8" s="6">
        <v>36760330</v>
      </c>
      <c r="R8" s="4"/>
      <c r="S8" s="9">
        <v>8.3230788222764577E-4</v>
      </c>
    </row>
    <row r="9" spans="1:19" x14ac:dyDescent="0.55000000000000004">
      <c r="A9" s="1" t="s">
        <v>65</v>
      </c>
      <c r="C9" s="4" t="s">
        <v>66</v>
      </c>
      <c r="D9" s="4"/>
      <c r="E9" s="4" t="s">
        <v>63</v>
      </c>
      <c r="F9" s="4"/>
      <c r="G9" s="4" t="s">
        <v>67</v>
      </c>
      <c r="H9" s="4"/>
      <c r="I9" s="6">
        <v>8</v>
      </c>
      <c r="J9" s="4"/>
      <c r="K9" s="6">
        <v>1168114308</v>
      </c>
      <c r="L9" s="4"/>
      <c r="M9" s="6">
        <v>7657425</v>
      </c>
      <c r="N9" s="4"/>
      <c r="O9" s="6">
        <v>1175236900</v>
      </c>
      <c r="P9" s="4"/>
      <c r="Q9" s="6">
        <v>534833</v>
      </c>
      <c r="R9" s="4"/>
      <c r="S9" s="9">
        <v>1.2109404936665651E-5</v>
      </c>
    </row>
    <row r="10" spans="1:19" x14ac:dyDescent="0.55000000000000004">
      <c r="A10" s="1" t="s">
        <v>68</v>
      </c>
      <c r="C10" s="4" t="s">
        <v>69</v>
      </c>
      <c r="D10" s="4"/>
      <c r="E10" s="4" t="s">
        <v>63</v>
      </c>
      <c r="F10" s="4"/>
      <c r="G10" s="4" t="s">
        <v>70</v>
      </c>
      <c r="H10" s="4"/>
      <c r="I10" s="6">
        <v>8</v>
      </c>
      <c r="J10" s="4"/>
      <c r="K10" s="6">
        <v>0</v>
      </c>
      <c r="L10" s="4"/>
      <c r="M10" s="6">
        <v>1503500000</v>
      </c>
      <c r="N10" s="4"/>
      <c r="O10" s="6">
        <v>100120000</v>
      </c>
      <c r="P10" s="4"/>
      <c r="Q10" s="6">
        <v>1403380000</v>
      </c>
      <c r="R10" s="4"/>
      <c r="S10" s="9">
        <v>3.1774585150912235E-2</v>
      </c>
    </row>
    <row r="11" spans="1:19" ht="24.75" thickBot="1" x14ac:dyDescent="0.6">
      <c r="K11" s="11">
        <f>SUM(K8:K10)</f>
        <v>1204636054</v>
      </c>
      <c r="L11" s="4"/>
      <c r="M11" s="11">
        <f>SUM(M8:M10)</f>
        <v>1511396009</v>
      </c>
      <c r="N11" s="4"/>
      <c r="O11" s="11">
        <f>SUM(O8:O10)</f>
        <v>1275356900</v>
      </c>
      <c r="P11" s="4"/>
      <c r="Q11" s="11">
        <f>SUM(Q8:Q10)</f>
        <v>1440675163</v>
      </c>
      <c r="R11" s="4"/>
      <c r="S11" s="12">
        <f>SUM(S8:S10)</f>
        <v>3.2619002438076548E-2</v>
      </c>
    </row>
    <row r="12" spans="1:19" ht="24.75" thickTop="1" x14ac:dyDescent="0.55000000000000004"/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1"/>
  <sheetViews>
    <sheetView rightToLeft="1" workbookViewId="0">
      <selection activeCell="L13" sqref="L13"/>
    </sheetView>
  </sheetViews>
  <sheetFormatPr defaultRowHeight="24" x14ac:dyDescent="0.55000000000000004"/>
  <cols>
    <col min="1" max="1" width="25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 x14ac:dyDescent="0.55000000000000004">
      <c r="A2" s="14" t="s">
        <v>0</v>
      </c>
      <c r="B2" s="14"/>
      <c r="C2" s="14"/>
      <c r="D2" s="14"/>
      <c r="E2" s="14"/>
      <c r="F2" s="14"/>
      <c r="G2" s="14"/>
    </row>
    <row r="3" spans="1:7" ht="24.75" x14ac:dyDescent="0.55000000000000004">
      <c r="A3" s="14" t="s">
        <v>71</v>
      </c>
      <c r="B3" s="14"/>
      <c r="C3" s="14"/>
      <c r="D3" s="14"/>
      <c r="E3" s="14"/>
      <c r="F3" s="14"/>
      <c r="G3" s="14"/>
    </row>
    <row r="4" spans="1:7" ht="24.75" x14ac:dyDescent="0.55000000000000004">
      <c r="A4" s="14" t="s">
        <v>2</v>
      </c>
      <c r="B4" s="14"/>
      <c r="C4" s="14"/>
      <c r="D4" s="14"/>
      <c r="E4" s="14"/>
      <c r="F4" s="14"/>
      <c r="G4" s="14"/>
    </row>
    <row r="6" spans="1:7" ht="24.75" x14ac:dyDescent="0.55000000000000004">
      <c r="A6" s="15" t="s">
        <v>75</v>
      </c>
      <c r="C6" s="15" t="s">
        <v>58</v>
      </c>
      <c r="E6" s="15" t="s">
        <v>117</v>
      </c>
      <c r="G6" s="15" t="s">
        <v>13</v>
      </c>
    </row>
    <row r="7" spans="1:7" x14ac:dyDescent="0.55000000000000004">
      <c r="A7" s="1" t="s">
        <v>127</v>
      </c>
      <c r="C7" s="6">
        <f>'سرمایه‌گذاری در سهام'!I39</f>
        <v>3032411837</v>
      </c>
      <c r="D7" s="4"/>
      <c r="E7" s="9">
        <v>0.9288091512060962</v>
      </c>
      <c r="F7" s="4"/>
      <c r="G7" s="9">
        <v>6.8658259436069125E-2</v>
      </c>
    </row>
    <row r="8" spans="1:7" x14ac:dyDescent="0.55000000000000004">
      <c r="A8" s="1" t="s">
        <v>128</v>
      </c>
      <c r="C8" s="6">
        <f>'سرمایه‌گذاری در اوراق بهادار'!I10</f>
        <v>224530612</v>
      </c>
      <c r="D8" s="4"/>
      <c r="E8" s="9">
        <v>6.8772349654795686E-2</v>
      </c>
      <c r="F8" s="4"/>
      <c r="G8" s="9">
        <v>5.083702952856985E-3</v>
      </c>
    </row>
    <row r="9" spans="1:7" x14ac:dyDescent="0.55000000000000004">
      <c r="A9" s="1" t="s">
        <v>129</v>
      </c>
      <c r="C9" s="6">
        <f>'درآمد سپرده بانکی'!E10</f>
        <v>7896009</v>
      </c>
      <c r="D9" s="4"/>
      <c r="E9" s="9">
        <v>2.418499139108095E-3</v>
      </c>
      <c r="F9" s="4"/>
      <c r="G9" s="9">
        <v>1.7877724516728852E-4</v>
      </c>
    </row>
    <row r="10" spans="1:7" ht="24.75" thickBot="1" x14ac:dyDescent="0.6">
      <c r="C10" s="11">
        <f>SUM(C7:C9)</f>
        <v>3264838458</v>
      </c>
      <c r="D10" s="4"/>
      <c r="E10" s="10">
        <v>1</v>
      </c>
      <c r="F10" s="4"/>
      <c r="G10" s="10">
        <v>7.3920739634093402E-2</v>
      </c>
    </row>
    <row r="11" spans="1:7" ht="24.75" thickTop="1" x14ac:dyDescent="0.55000000000000004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6"/>
  <sheetViews>
    <sheetView rightToLeft="1" workbookViewId="0">
      <selection activeCell="H23" sqref="H23"/>
    </sheetView>
  </sheetViews>
  <sheetFormatPr defaultRowHeight="24" x14ac:dyDescent="0.55000000000000004"/>
  <cols>
    <col min="1" max="1" width="30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2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.75" x14ac:dyDescent="0.55000000000000004">
      <c r="A3" s="14" t="s">
        <v>71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.75" x14ac:dyDescent="0.55000000000000004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.75" x14ac:dyDescent="0.55000000000000004">
      <c r="A6" s="15" t="s">
        <v>72</v>
      </c>
      <c r="B6" s="15" t="s">
        <v>72</v>
      </c>
      <c r="C6" s="15" t="s">
        <v>72</v>
      </c>
      <c r="D6" s="15" t="s">
        <v>72</v>
      </c>
      <c r="E6" s="15" t="s">
        <v>72</v>
      </c>
      <c r="F6" s="15" t="s">
        <v>72</v>
      </c>
      <c r="G6" s="15" t="s">
        <v>72</v>
      </c>
      <c r="I6" s="15" t="s">
        <v>73</v>
      </c>
      <c r="J6" s="15" t="s">
        <v>73</v>
      </c>
      <c r="K6" s="15" t="s">
        <v>73</v>
      </c>
      <c r="L6" s="15" t="s">
        <v>73</v>
      </c>
      <c r="M6" s="15" t="s">
        <v>73</v>
      </c>
      <c r="O6" s="15" t="s">
        <v>74</v>
      </c>
      <c r="P6" s="15" t="s">
        <v>74</v>
      </c>
      <c r="Q6" s="15" t="s">
        <v>74</v>
      </c>
      <c r="R6" s="15" t="s">
        <v>74</v>
      </c>
      <c r="S6" s="15" t="s">
        <v>74</v>
      </c>
    </row>
    <row r="7" spans="1:19" ht="24.75" x14ac:dyDescent="0.55000000000000004">
      <c r="A7" s="15" t="s">
        <v>75</v>
      </c>
      <c r="C7" s="15" t="s">
        <v>76</v>
      </c>
      <c r="E7" s="15" t="s">
        <v>42</v>
      </c>
      <c r="G7" s="15" t="s">
        <v>43</v>
      </c>
      <c r="I7" s="15" t="s">
        <v>77</v>
      </c>
      <c r="K7" s="15" t="s">
        <v>78</v>
      </c>
      <c r="M7" s="15" t="s">
        <v>79</v>
      </c>
      <c r="O7" s="15" t="s">
        <v>77</v>
      </c>
      <c r="Q7" s="15" t="s">
        <v>78</v>
      </c>
      <c r="S7" s="15" t="s">
        <v>79</v>
      </c>
    </row>
    <row r="8" spans="1:19" x14ac:dyDescent="0.55000000000000004">
      <c r="A8" s="1" t="s">
        <v>49</v>
      </c>
      <c r="C8" s="4" t="s">
        <v>131</v>
      </c>
      <c r="D8" s="4"/>
      <c r="E8" s="4" t="s">
        <v>51</v>
      </c>
      <c r="F8" s="4"/>
      <c r="G8" s="6">
        <v>16</v>
      </c>
      <c r="H8" s="4"/>
      <c r="I8" s="6">
        <v>77650986</v>
      </c>
      <c r="J8" s="4"/>
      <c r="K8" s="6">
        <v>0</v>
      </c>
      <c r="L8" s="4"/>
      <c r="M8" s="6">
        <v>77650986</v>
      </c>
      <c r="N8" s="4"/>
      <c r="O8" s="6">
        <v>77650986</v>
      </c>
      <c r="P8" s="4"/>
      <c r="Q8" s="6">
        <v>0</v>
      </c>
      <c r="R8" s="4"/>
      <c r="S8" s="6">
        <v>77650986</v>
      </c>
    </row>
    <row r="9" spans="1:19" x14ac:dyDescent="0.55000000000000004">
      <c r="A9" s="1" t="s">
        <v>61</v>
      </c>
      <c r="C9" s="6">
        <v>30</v>
      </c>
      <c r="D9" s="4"/>
      <c r="E9" s="4" t="s">
        <v>131</v>
      </c>
      <c r="F9" s="4"/>
      <c r="G9" s="6">
        <v>8</v>
      </c>
      <c r="H9" s="4"/>
      <c r="I9" s="6">
        <v>238584</v>
      </c>
      <c r="J9" s="4"/>
      <c r="K9" s="6">
        <v>0</v>
      </c>
      <c r="L9" s="4"/>
      <c r="M9" s="6">
        <v>238584</v>
      </c>
      <c r="N9" s="4"/>
      <c r="O9" s="6">
        <v>36201506</v>
      </c>
      <c r="P9" s="4"/>
      <c r="Q9" s="6">
        <v>0</v>
      </c>
      <c r="R9" s="4"/>
      <c r="S9" s="6">
        <v>36201506</v>
      </c>
    </row>
    <row r="10" spans="1:19" x14ac:dyDescent="0.55000000000000004">
      <c r="A10" s="1" t="s">
        <v>65</v>
      </c>
      <c r="C10" s="6">
        <v>27</v>
      </c>
      <c r="D10" s="4"/>
      <c r="E10" s="4" t="s">
        <v>131</v>
      </c>
      <c r="F10" s="4"/>
      <c r="G10" s="6">
        <v>8</v>
      </c>
      <c r="H10" s="4"/>
      <c r="I10" s="6">
        <v>7657425</v>
      </c>
      <c r="J10" s="4"/>
      <c r="K10" s="6">
        <v>0</v>
      </c>
      <c r="L10" s="4"/>
      <c r="M10" s="6">
        <v>7657425</v>
      </c>
      <c r="N10" s="4"/>
      <c r="O10" s="6">
        <v>33712614</v>
      </c>
      <c r="P10" s="4"/>
      <c r="Q10" s="6">
        <v>0</v>
      </c>
      <c r="R10" s="4"/>
      <c r="S10" s="6">
        <v>33712614</v>
      </c>
    </row>
    <row r="11" spans="1:19" ht="24.75" thickBot="1" x14ac:dyDescent="0.6">
      <c r="C11" s="4"/>
      <c r="D11" s="4"/>
      <c r="E11" s="4"/>
      <c r="F11" s="4"/>
      <c r="G11" s="4"/>
      <c r="H11" s="4"/>
      <c r="I11" s="11">
        <f>SUM(I8:I10)</f>
        <v>85546995</v>
      </c>
      <c r="J11" s="4"/>
      <c r="K11" s="11">
        <f>SUM(K8:K10)</f>
        <v>0</v>
      </c>
      <c r="L11" s="4"/>
      <c r="M11" s="11">
        <f>SUM(M8:M10)</f>
        <v>85546995</v>
      </c>
      <c r="N11" s="4"/>
      <c r="O11" s="11">
        <f>SUM(SUM(O8:O10))</f>
        <v>147565106</v>
      </c>
      <c r="P11" s="4"/>
      <c r="Q11" s="11">
        <f>SUM(Q8:Q10)</f>
        <v>0</v>
      </c>
      <c r="R11" s="4"/>
      <c r="S11" s="11">
        <f>SUM(S8:S10)</f>
        <v>147565106</v>
      </c>
    </row>
    <row r="12" spans="1:19" ht="24.75" thickTop="1" x14ac:dyDescent="0.55000000000000004">
      <c r="C12" s="4"/>
      <c r="D12" s="4"/>
      <c r="E12" s="4"/>
      <c r="F12" s="4"/>
      <c r="G12" s="4"/>
      <c r="H12" s="4"/>
      <c r="I12" s="4"/>
      <c r="J12" s="4"/>
      <c r="K12" s="4"/>
      <c r="L12" s="4"/>
      <c r="M12" s="6"/>
      <c r="N12" s="6"/>
      <c r="O12" s="6"/>
      <c r="P12" s="6"/>
      <c r="Q12" s="6"/>
      <c r="R12" s="6"/>
      <c r="S12" s="6"/>
    </row>
    <row r="13" spans="1:19" x14ac:dyDescent="0.55000000000000004">
      <c r="M13" s="4"/>
      <c r="N13" s="4"/>
      <c r="O13" s="4"/>
      <c r="P13" s="4"/>
      <c r="Q13" s="4"/>
      <c r="R13" s="4"/>
      <c r="S13" s="4"/>
    </row>
    <row r="14" spans="1:19" x14ac:dyDescent="0.55000000000000004">
      <c r="M14" s="4"/>
      <c r="N14" s="4"/>
      <c r="O14" s="4"/>
      <c r="P14" s="4"/>
      <c r="Q14" s="4"/>
      <c r="R14" s="4"/>
      <c r="S14" s="4"/>
    </row>
    <row r="15" spans="1:19" x14ac:dyDescent="0.55000000000000004">
      <c r="M15" s="6"/>
      <c r="N15" s="6"/>
      <c r="O15" s="6"/>
      <c r="P15" s="6"/>
      <c r="Q15" s="6"/>
      <c r="R15" s="6"/>
      <c r="S15" s="6"/>
    </row>
    <row r="16" spans="1:19" x14ac:dyDescent="0.55000000000000004">
      <c r="M16" s="4"/>
      <c r="N16" s="4"/>
      <c r="O16" s="4"/>
      <c r="P16" s="4"/>
      <c r="Q16" s="4"/>
      <c r="R16" s="4"/>
      <c r="S16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V22"/>
  <sheetViews>
    <sheetView rightToLeft="1" topLeftCell="A4" workbookViewId="0">
      <selection activeCell="K23" sqref="K23"/>
    </sheetView>
  </sheetViews>
  <sheetFormatPr defaultRowHeight="24" x14ac:dyDescent="0.55000000000000004"/>
  <cols>
    <col min="1" max="1" width="26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2" ht="24.75" x14ac:dyDescent="0.5500000000000000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22" ht="24.75" x14ac:dyDescent="0.55000000000000004">
      <c r="A3" s="14" t="s">
        <v>71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22" ht="24.75" x14ac:dyDescent="0.55000000000000004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22" ht="24.75" x14ac:dyDescent="0.55000000000000004">
      <c r="A6" s="14" t="s">
        <v>3</v>
      </c>
      <c r="C6" s="15" t="s">
        <v>81</v>
      </c>
      <c r="D6" s="15" t="s">
        <v>81</v>
      </c>
      <c r="E6" s="15" t="s">
        <v>81</v>
      </c>
      <c r="F6" s="15" t="s">
        <v>81</v>
      </c>
      <c r="G6" s="15" t="s">
        <v>81</v>
      </c>
      <c r="I6" s="15" t="s">
        <v>73</v>
      </c>
      <c r="J6" s="15" t="s">
        <v>73</v>
      </c>
      <c r="K6" s="15" t="s">
        <v>73</v>
      </c>
      <c r="L6" s="15" t="s">
        <v>73</v>
      </c>
      <c r="M6" s="15" t="s">
        <v>73</v>
      </c>
      <c r="O6" s="15" t="s">
        <v>74</v>
      </c>
      <c r="P6" s="15" t="s">
        <v>74</v>
      </c>
      <c r="Q6" s="15" t="s">
        <v>74</v>
      </c>
      <c r="R6" s="15" t="s">
        <v>74</v>
      </c>
      <c r="S6" s="15" t="s">
        <v>74</v>
      </c>
    </row>
    <row r="7" spans="1:22" ht="24.75" x14ac:dyDescent="0.55000000000000004">
      <c r="A7" s="15" t="s">
        <v>3</v>
      </c>
      <c r="C7" s="15" t="s">
        <v>82</v>
      </c>
      <c r="E7" s="15" t="s">
        <v>83</v>
      </c>
      <c r="G7" s="15" t="s">
        <v>84</v>
      </c>
      <c r="I7" s="15" t="s">
        <v>85</v>
      </c>
      <c r="K7" s="15" t="s">
        <v>78</v>
      </c>
      <c r="M7" s="15" t="s">
        <v>86</v>
      </c>
      <c r="O7" s="15" t="s">
        <v>85</v>
      </c>
      <c r="Q7" s="15" t="s">
        <v>78</v>
      </c>
      <c r="S7" s="15" t="s">
        <v>86</v>
      </c>
    </row>
    <row r="8" spans="1:22" x14ac:dyDescent="0.55000000000000004">
      <c r="A8" s="1" t="s">
        <v>87</v>
      </c>
      <c r="C8" s="4" t="s">
        <v>88</v>
      </c>
      <c r="D8" s="4"/>
      <c r="E8" s="6">
        <v>27657</v>
      </c>
      <c r="F8" s="4"/>
      <c r="G8" s="6">
        <v>6130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169537410</v>
      </c>
      <c r="P8" s="4"/>
      <c r="Q8" s="6">
        <v>0</v>
      </c>
      <c r="R8" s="4"/>
      <c r="S8" s="6">
        <v>169537410</v>
      </c>
      <c r="T8" s="4"/>
      <c r="U8" s="4"/>
      <c r="V8" s="4"/>
    </row>
    <row r="9" spans="1:22" x14ac:dyDescent="0.55000000000000004">
      <c r="A9" s="1" t="s">
        <v>15</v>
      </c>
      <c r="C9" s="4" t="s">
        <v>89</v>
      </c>
      <c r="D9" s="4"/>
      <c r="E9" s="6">
        <v>361458</v>
      </c>
      <c r="F9" s="4"/>
      <c r="G9" s="6">
        <v>650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234947700</v>
      </c>
      <c r="P9" s="4"/>
      <c r="Q9" s="6">
        <v>0</v>
      </c>
      <c r="R9" s="4"/>
      <c r="S9" s="6">
        <v>234947700</v>
      </c>
      <c r="T9" s="4"/>
      <c r="U9" s="4"/>
      <c r="V9" s="4"/>
    </row>
    <row r="10" spans="1:22" x14ac:dyDescent="0.55000000000000004">
      <c r="A10" s="1" t="s">
        <v>28</v>
      </c>
      <c r="C10" s="4" t="s">
        <v>90</v>
      </c>
      <c r="D10" s="4"/>
      <c r="E10" s="6">
        <v>135507</v>
      </c>
      <c r="F10" s="4"/>
      <c r="G10" s="6">
        <v>1700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230361200</v>
      </c>
      <c r="P10" s="4"/>
      <c r="Q10" s="6">
        <v>0</v>
      </c>
      <c r="R10" s="4"/>
      <c r="S10" s="6">
        <v>230361900</v>
      </c>
      <c r="T10" s="4"/>
      <c r="U10" s="4"/>
      <c r="V10" s="4"/>
    </row>
    <row r="11" spans="1:22" x14ac:dyDescent="0.55000000000000004">
      <c r="A11" s="1" t="s">
        <v>91</v>
      </c>
      <c r="C11" s="4" t="s">
        <v>92</v>
      </c>
      <c r="D11" s="4"/>
      <c r="E11" s="6">
        <v>300000</v>
      </c>
      <c r="F11" s="4"/>
      <c r="G11" s="6">
        <v>420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126000000</v>
      </c>
      <c r="P11" s="4"/>
      <c r="Q11" s="6">
        <v>0</v>
      </c>
      <c r="R11" s="4"/>
      <c r="S11" s="6">
        <v>126000000</v>
      </c>
      <c r="T11" s="4"/>
      <c r="U11" s="4"/>
      <c r="V11" s="4"/>
    </row>
    <row r="12" spans="1:22" x14ac:dyDescent="0.55000000000000004">
      <c r="A12" s="1" t="s">
        <v>30</v>
      </c>
      <c r="C12" s="4" t="s">
        <v>93</v>
      </c>
      <c r="D12" s="4"/>
      <c r="E12" s="6">
        <v>50000</v>
      </c>
      <c r="F12" s="4"/>
      <c r="G12" s="6">
        <v>6500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325000000</v>
      </c>
      <c r="P12" s="4"/>
      <c r="Q12" s="6">
        <v>0</v>
      </c>
      <c r="R12" s="4"/>
      <c r="S12" s="6">
        <v>325000000</v>
      </c>
      <c r="T12" s="4"/>
      <c r="U12" s="4"/>
      <c r="V12" s="4"/>
    </row>
    <row r="13" spans="1:22" x14ac:dyDescent="0.55000000000000004">
      <c r="A13" s="1" t="s">
        <v>27</v>
      </c>
      <c r="C13" s="4" t="s">
        <v>89</v>
      </c>
      <c r="D13" s="4"/>
      <c r="E13" s="6">
        <v>100000</v>
      </c>
      <c r="F13" s="4"/>
      <c r="G13" s="6">
        <v>4350</v>
      </c>
      <c r="H13" s="4"/>
      <c r="I13" s="6">
        <v>0</v>
      </c>
      <c r="J13" s="4"/>
      <c r="K13" s="6">
        <v>0</v>
      </c>
      <c r="L13" s="4"/>
      <c r="M13" s="6">
        <v>0</v>
      </c>
      <c r="N13" s="4"/>
      <c r="O13" s="6">
        <v>435000000</v>
      </c>
      <c r="P13" s="4"/>
      <c r="Q13" s="6">
        <v>0</v>
      </c>
      <c r="R13" s="4"/>
      <c r="S13" s="6">
        <v>435000000</v>
      </c>
      <c r="T13" s="4"/>
      <c r="U13" s="4"/>
      <c r="V13" s="4"/>
    </row>
    <row r="14" spans="1:22" x14ac:dyDescent="0.55000000000000004">
      <c r="A14" s="1" t="s">
        <v>22</v>
      </c>
      <c r="C14" s="4" t="s">
        <v>94</v>
      </c>
      <c r="D14" s="4"/>
      <c r="E14" s="6">
        <v>134821</v>
      </c>
      <c r="F14" s="4"/>
      <c r="G14" s="6">
        <v>1300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175267300</v>
      </c>
      <c r="P14" s="4"/>
      <c r="Q14" s="6">
        <v>3528872</v>
      </c>
      <c r="R14" s="4"/>
      <c r="S14" s="6">
        <v>171738428</v>
      </c>
      <c r="T14" s="4"/>
      <c r="U14" s="4"/>
      <c r="V14" s="4"/>
    </row>
    <row r="15" spans="1:22" x14ac:dyDescent="0.55000000000000004">
      <c r="A15" s="1" t="s">
        <v>95</v>
      </c>
      <c r="C15" s="4" t="s">
        <v>96</v>
      </c>
      <c r="D15" s="4"/>
      <c r="E15" s="6">
        <v>27423</v>
      </c>
      <c r="F15" s="4"/>
      <c r="G15" s="6">
        <v>7554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207153392</v>
      </c>
      <c r="P15" s="4"/>
      <c r="Q15" s="6">
        <v>0</v>
      </c>
      <c r="R15" s="4"/>
      <c r="S15" s="6">
        <v>207153342</v>
      </c>
      <c r="T15" s="4"/>
      <c r="U15" s="4"/>
      <c r="V15" s="4"/>
    </row>
    <row r="16" spans="1:22" x14ac:dyDescent="0.55000000000000004">
      <c r="A16" s="1" t="s">
        <v>21</v>
      </c>
      <c r="C16" s="4" t="s">
        <v>97</v>
      </c>
      <c r="D16" s="4"/>
      <c r="E16" s="6">
        <v>1500000</v>
      </c>
      <c r="F16" s="4"/>
      <c r="G16" s="6">
        <v>135</v>
      </c>
      <c r="H16" s="4"/>
      <c r="I16" s="6">
        <v>202500000</v>
      </c>
      <c r="J16" s="4"/>
      <c r="K16" s="6">
        <v>0</v>
      </c>
      <c r="L16" s="4"/>
      <c r="M16" s="6">
        <v>202500000</v>
      </c>
      <c r="N16" s="4"/>
      <c r="O16" s="6">
        <v>202500000</v>
      </c>
      <c r="P16" s="4"/>
      <c r="Q16" s="6">
        <v>0</v>
      </c>
      <c r="R16" s="4"/>
      <c r="S16" s="6">
        <v>202500000</v>
      </c>
      <c r="T16" s="4"/>
      <c r="U16" s="4"/>
      <c r="V16" s="4"/>
    </row>
    <row r="17" spans="1:22" x14ac:dyDescent="0.55000000000000004">
      <c r="A17" s="1" t="s">
        <v>18</v>
      </c>
      <c r="C17" s="4" t="s">
        <v>98</v>
      </c>
      <c r="D17" s="4"/>
      <c r="E17" s="6">
        <v>50000</v>
      </c>
      <c r="F17" s="4"/>
      <c r="G17" s="6">
        <v>6700</v>
      </c>
      <c r="H17" s="4"/>
      <c r="I17" s="6">
        <v>0</v>
      </c>
      <c r="J17" s="4"/>
      <c r="K17" s="6">
        <v>0</v>
      </c>
      <c r="L17" s="4"/>
      <c r="M17" s="6">
        <v>0</v>
      </c>
      <c r="N17" s="4"/>
      <c r="O17" s="6">
        <v>335000000</v>
      </c>
      <c r="P17" s="4"/>
      <c r="Q17" s="6">
        <v>0</v>
      </c>
      <c r="R17" s="4"/>
      <c r="S17" s="6">
        <v>335000000</v>
      </c>
      <c r="T17" s="4"/>
      <c r="U17" s="4"/>
      <c r="V17" s="4"/>
    </row>
    <row r="18" spans="1:22" x14ac:dyDescent="0.55000000000000004">
      <c r="A18" s="1" t="s">
        <v>99</v>
      </c>
      <c r="C18" s="4" t="s">
        <v>100</v>
      </c>
      <c r="D18" s="4"/>
      <c r="E18" s="6">
        <v>350000</v>
      </c>
      <c r="F18" s="4"/>
      <c r="G18" s="6">
        <v>80</v>
      </c>
      <c r="H18" s="4"/>
      <c r="I18" s="6">
        <v>0</v>
      </c>
      <c r="J18" s="4"/>
      <c r="K18" s="6">
        <v>0</v>
      </c>
      <c r="L18" s="4"/>
      <c r="M18" s="6">
        <v>0</v>
      </c>
      <c r="N18" s="4"/>
      <c r="O18" s="6">
        <v>28000000</v>
      </c>
      <c r="P18" s="4"/>
      <c r="Q18" s="6">
        <v>1642811</v>
      </c>
      <c r="R18" s="4"/>
      <c r="S18" s="6">
        <v>26357189</v>
      </c>
      <c r="T18" s="4"/>
      <c r="U18" s="4"/>
      <c r="V18" s="4"/>
    </row>
    <row r="19" spans="1:22" x14ac:dyDescent="0.55000000000000004">
      <c r="A19" s="1" t="s">
        <v>101</v>
      </c>
      <c r="C19" s="4" t="s">
        <v>102</v>
      </c>
      <c r="D19" s="4"/>
      <c r="E19" s="6">
        <v>200000</v>
      </c>
      <c r="F19" s="4"/>
      <c r="G19" s="6">
        <v>1700</v>
      </c>
      <c r="H19" s="4"/>
      <c r="I19" s="6">
        <v>0</v>
      </c>
      <c r="J19" s="4"/>
      <c r="K19" s="6">
        <v>0</v>
      </c>
      <c r="L19" s="4"/>
      <c r="M19" s="6">
        <v>0</v>
      </c>
      <c r="N19" s="4"/>
      <c r="O19" s="6">
        <v>340000000</v>
      </c>
      <c r="P19" s="4"/>
      <c r="Q19" s="6">
        <v>0</v>
      </c>
      <c r="R19" s="4"/>
      <c r="S19" s="6">
        <v>340000000</v>
      </c>
      <c r="T19" s="4"/>
      <c r="U19" s="4"/>
      <c r="V19" s="4"/>
    </row>
    <row r="20" spans="1:22" ht="24.75" thickBot="1" x14ac:dyDescent="0.6">
      <c r="C20" s="4"/>
      <c r="D20" s="4"/>
      <c r="E20" s="4"/>
      <c r="F20" s="4"/>
      <c r="G20" s="4"/>
      <c r="H20" s="4"/>
      <c r="I20" s="11">
        <f>SUM(I8:I19)</f>
        <v>202500000</v>
      </c>
      <c r="J20" s="4"/>
      <c r="K20" s="11">
        <f>SUM(K8:K19)</f>
        <v>0</v>
      </c>
      <c r="L20" s="4"/>
      <c r="M20" s="11">
        <f>SUM(M8:M19)</f>
        <v>202500000</v>
      </c>
      <c r="N20" s="4"/>
      <c r="O20" s="11">
        <f>SUM(O8:O19)</f>
        <v>2808767002</v>
      </c>
      <c r="P20" s="4"/>
      <c r="Q20" s="11">
        <f>SUM(Q8:Q19)</f>
        <v>5171683</v>
      </c>
      <c r="R20" s="4"/>
      <c r="S20" s="11">
        <f>SUM(S8:S19)</f>
        <v>2803595969</v>
      </c>
      <c r="T20" s="4"/>
      <c r="U20" s="4"/>
      <c r="V20" s="4"/>
    </row>
    <row r="21" spans="1:22" ht="24.75" thickTop="1" x14ac:dyDescent="0.55000000000000004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"/>
      <c r="P21" s="4"/>
      <c r="Q21" s="4"/>
      <c r="R21" s="4"/>
      <c r="S21" s="4"/>
      <c r="T21" s="4"/>
      <c r="U21" s="4"/>
      <c r="V21" s="4"/>
    </row>
    <row r="22" spans="1:22" x14ac:dyDescent="0.55000000000000004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6"/>
      <c r="P22" s="4"/>
      <c r="Q22" s="4"/>
      <c r="R22" s="4"/>
      <c r="S22" s="4"/>
      <c r="T22" s="4"/>
      <c r="U22" s="4"/>
      <c r="V22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31"/>
  <sheetViews>
    <sheetView rightToLeft="1" workbookViewId="0">
      <selection activeCell="I30" sqref="I30"/>
    </sheetView>
  </sheetViews>
  <sheetFormatPr defaultRowHeight="24" x14ac:dyDescent="0.55000000000000004"/>
  <cols>
    <col min="1" max="1" width="30.8554687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6.1406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6.1406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.75" x14ac:dyDescent="0.55000000000000004">
      <c r="A3" s="14" t="s">
        <v>71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.75" x14ac:dyDescent="0.55000000000000004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.75" x14ac:dyDescent="0.55000000000000004">
      <c r="A6" s="14" t="s">
        <v>3</v>
      </c>
      <c r="C6" s="15" t="s">
        <v>73</v>
      </c>
      <c r="D6" s="15" t="s">
        <v>73</v>
      </c>
      <c r="E6" s="15" t="s">
        <v>73</v>
      </c>
      <c r="F6" s="15" t="s">
        <v>73</v>
      </c>
      <c r="G6" s="15" t="s">
        <v>73</v>
      </c>
      <c r="H6" s="15" t="s">
        <v>73</v>
      </c>
      <c r="I6" s="15" t="s">
        <v>73</v>
      </c>
      <c r="K6" s="15" t="s">
        <v>74</v>
      </c>
      <c r="L6" s="15" t="s">
        <v>74</v>
      </c>
      <c r="M6" s="15" t="s">
        <v>74</v>
      </c>
      <c r="N6" s="15" t="s">
        <v>74</v>
      </c>
      <c r="O6" s="15" t="s">
        <v>74</v>
      </c>
      <c r="P6" s="15" t="s">
        <v>74</v>
      </c>
      <c r="Q6" s="15" t="s">
        <v>74</v>
      </c>
    </row>
    <row r="7" spans="1:17" ht="24.75" x14ac:dyDescent="0.55000000000000004">
      <c r="A7" s="15" t="s">
        <v>3</v>
      </c>
      <c r="C7" s="16" t="s">
        <v>7</v>
      </c>
      <c r="E7" s="16" t="s">
        <v>103</v>
      </c>
      <c r="G7" s="16" t="s">
        <v>104</v>
      </c>
      <c r="I7" s="16" t="s">
        <v>105</v>
      </c>
      <c r="K7" s="16" t="s">
        <v>7</v>
      </c>
      <c r="M7" s="16" t="s">
        <v>103</v>
      </c>
      <c r="O7" s="16" t="s">
        <v>104</v>
      </c>
      <c r="Q7" s="16" t="s">
        <v>105</v>
      </c>
    </row>
    <row r="8" spans="1:17" x14ac:dyDescent="0.55000000000000004">
      <c r="A8" s="1" t="s">
        <v>16</v>
      </c>
      <c r="C8" s="7">
        <v>39142</v>
      </c>
      <c r="D8" s="7"/>
      <c r="E8" s="7">
        <v>641611143</v>
      </c>
      <c r="F8" s="7"/>
      <c r="G8" s="7">
        <v>550174746</v>
      </c>
      <c r="H8" s="7"/>
      <c r="I8" s="7">
        <v>91436397</v>
      </c>
      <c r="J8" s="7"/>
      <c r="K8" s="7">
        <v>39142</v>
      </c>
      <c r="L8" s="7"/>
      <c r="M8" s="7">
        <v>641611143</v>
      </c>
      <c r="N8" s="7"/>
      <c r="O8" s="7">
        <v>510182753</v>
      </c>
      <c r="P8" s="7"/>
      <c r="Q8" s="7">
        <v>131428390</v>
      </c>
    </row>
    <row r="9" spans="1:17" x14ac:dyDescent="0.55000000000000004">
      <c r="A9" s="1" t="s">
        <v>20</v>
      </c>
      <c r="C9" s="7">
        <v>36253</v>
      </c>
      <c r="D9" s="7"/>
      <c r="E9" s="7">
        <v>1250494124</v>
      </c>
      <c r="F9" s="7"/>
      <c r="G9" s="7">
        <v>1095489960</v>
      </c>
      <c r="H9" s="7"/>
      <c r="I9" s="7">
        <v>155004164</v>
      </c>
      <c r="J9" s="7"/>
      <c r="K9" s="7">
        <v>36253</v>
      </c>
      <c r="L9" s="7"/>
      <c r="M9" s="7">
        <v>1250494124</v>
      </c>
      <c r="N9" s="7"/>
      <c r="O9" s="7">
        <v>1140860926</v>
      </c>
      <c r="P9" s="7"/>
      <c r="Q9" s="7">
        <v>109633198</v>
      </c>
    </row>
    <row r="10" spans="1:17" x14ac:dyDescent="0.55000000000000004">
      <c r="A10" s="1" t="s">
        <v>18</v>
      </c>
      <c r="C10" s="7">
        <v>90000</v>
      </c>
      <c r="D10" s="7"/>
      <c r="E10" s="7">
        <v>2017424475</v>
      </c>
      <c r="F10" s="7"/>
      <c r="G10" s="7">
        <v>1679248665</v>
      </c>
      <c r="H10" s="7"/>
      <c r="I10" s="7">
        <v>338175810</v>
      </c>
      <c r="J10" s="7"/>
      <c r="K10" s="7">
        <v>90000</v>
      </c>
      <c r="L10" s="7"/>
      <c r="M10" s="7">
        <v>2017424475</v>
      </c>
      <c r="N10" s="7"/>
      <c r="O10" s="7">
        <v>2574716933</v>
      </c>
      <c r="P10" s="7"/>
      <c r="Q10" s="7">
        <v>-557292458</v>
      </c>
    </row>
    <row r="11" spans="1:17" x14ac:dyDescent="0.55000000000000004">
      <c r="A11" s="1" t="s">
        <v>35</v>
      </c>
      <c r="C11" s="7">
        <v>44457</v>
      </c>
      <c r="D11" s="7"/>
      <c r="E11" s="7">
        <v>1836197579</v>
      </c>
      <c r="F11" s="7"/>
      <c r="G11" s="7">
        <v>1762958101</v>
      </c>
      <c r="H11" s="7"/>
      <c r="I11" s="7">
        <v>73239478</v>
      </c>
      <c r="J11" s="7"/>
      <c r="K11" s="7">
        <v>44457</v>
      </c>
      <c r="L11" s="7"/>
      <c r="M11" s="7">
        <v>1836197579</v>
      </c>
      <c r="N11" s="7"/>
      <c r="O11" s="7">
        <v>1762958101</v>
      </c>
      <c r="P11" s="7"/>
      <c r="Q11" s="7">
        <v>73239478</v>
      </c>
    </row>
    <row r="12" spans="1:17" x14ac:dyDescent="0.55000000000000004">
      <c r="A12" s="1" t="s">
        <v>33</v>
      </c>
      <c r="C12" s="7">
        <v>72180</v>
      </c>
      <c r="D12" s="7"/>
      <c r="E12" s="7">
        <v>1290074511</v>
      </c>
      <c r="F12" s="7"/>
      <c r="G12" s="7">
        <v>1245051625</v>
      </c>
      <c r="H12" s="7"/>
      <c r="I12" s="7">
        <v>45022886</v>
      </c>
      <c r="J12" s="7"/>
      <c r="K12" s="7">
        <v>72180</v>
      </c>
      <c r="L12" s="7"/>
      <c r="M12" s="7">
        <v>1290074511</v>
      </c>
      <c r="N12" s="7"/>
      <c r="O12" s="7">
        <v>1245051625</v>
      </c>
      <c r="P12" s="7"/>
      <c r="Q12" s="7">
        <v>45022886</v>
      </c>
    </row>
    <row r="13" spans="1:17" x14ac:dyDescent="0.55000000000000004">
      <c r="A13" s="1" t="s">
        <v>27</v>
      </c>
      <c r="C13" s="7">
        <v>100000</v>
      </c>
      <c r="D13" s="7"/>
      <c r="E13" s="7">
        <v>1726664850</v>
      </c>
      <c r="F13" s="7"/>
      <c r="G13" s="7">
        <v>1398628350</v>
      </c>
      <c r="H13" s="7"/>
      <c r="I13" s="7">
        <v>328036500</v>
      </c>
      <c r="J13" s="7"/>
      <c r="K13" s="7">
        <v>100000</v>
      </c>
      <c r="L13" s="7"/>
      <c r="M13" s="7">
        <v>1726664850</v>
      </c>
      <c r="N13" s="7"/>
      <c r="O13" s="7">
        <v>1801670395</v>
      </c>
      <c r="P13" s="7"/>
      <c r="Q13" s="7">
        <v>-75005545</v>
      </c>
    </row>
    <row r="14" spans="1:17" x14ac:dyDescent="0.55000000000000004">
      <c r="A14" s="1" t="s">
        <v>15</v>
      </c>
      <c r="C14" s="7">
        <v>414675</v>
      </c>
      <c r="D14" s="7"/>
      <c r="E14" s="7">
        <v>2943162861</v>
      </c>
      <c r="F14" s="7"/>
      <c r="G14" s="7">
        <v>2596898121</v>
      </c>
      <c r="H14" s="7"/>
      <c r="I14" s="7">
        <v>346264740</v>
      </c>
      <c r="J14" s="7"/>
      <c r="K14" s="7">
        <v>414675</v>
      </c>
      <c r="L14" s="7"/>
      <c r="M14" s="7">
        <v>2943162861</v>
      </c>
      <c r="N14" s="7"/>
      <c r="O14" s="7">
        <v>2425035836</v>
      </c>
      <c r="P14" s="7"/>
      <c r="Q14" s="7">
        <v>518127025</v>
      </c>
    </row>
    <row r="15" spans="1:17" x14ac:dyDescent="0.55000000000000004">
      <c r="A15" s="1" t="s">
        <v>21</v>
      </c>
      <c r="C15" s="7">
        <v>1500000</v>
      </c>
      <c r="D15" s="7"/>
      <c r="E15" s="7">
        <v>1253994075</v>
      </c>
      <c r="F15" s="7"/>
      <c r="G15" s="7">
        <v>1303199550</v>
      </c>
      <c r="H15" s="7"/>
      <c r="I15" s="7">
        <v>-49205475</v>
      </c>
      <c r="J15" s="7"/>
      <c r="K15" s="7">
        <v>1500000</v>
      </c>
      <c r="L15" s="7"/>
      <c r="M15" s="7">
        <v>1253994075</v>
      </c>
      <c r="N15" s="7"/>
      <c r="O15" s="7">
        <v>1617590837</v>
      </c>
      <c r="P15" s="7"/>
      <c r="Q15" s="7">
        <v>-363596762</v>
      </c>
    </row>
    <row r="16" spans="1:17" x14ac:dyDescent="0.55000000000000004">
      <c r="A16" s="1" t="s">
        <v>31</v>
      </c>
      <c r="C16" s="7">
        <v>74042</v>
      </c>
      <c r="D16" s="7"/>
      <c r="E16" s="7">
        <v>1170263056</v>
      </c>
      <c r="F16" s="7"/>
      <c r="G16" s="7">
        <v>1076789214</v>
      </c>
      <c r="H16" s="7"/>
      <c r="I16" s="7">
        <v>93473842</v>
      </c>
      <c r="J16" s="7"/>
      <c r="K16" s="7">
        <v>74042</v>
      </c>
      <c r="L16" s="7"/>
      <c r="M16" s="7">
        <v>1170263056</v>
      </c>
      <c r="N16" s="7"/>
      <c r="O16" s="7">
        <v>1028976536</v>
      </c>
      <c r="P16" s="7"/>
      <c r="Q16" s="7">
        <v>141286520</v>
      </c>
    </row>
    <row r="17" spans="1:17" x14ac:dyDescent="0.55000000000000004">
      <c r="A17" s="1" t="s">
        <v>17</v>
      </c>
      <c r="C17" s="7">
        <v>104754</v>
      </c>
      <c r="D17" s="7"/>
      <c r="E17" s="7">
        <v>1062133279</v>
      </c>
      <c r="F17" s="7"/>
      <c r="G17" s="7">
        <v>940300344</v>
      </c>
      <c r="H17" s="7"/>
      <c r="I17" s="7">
        <v>121832935</v>
      </c>
      <c r="J17" s="7"/>
      <c r="K17" s="7">
        <v>104754</v>
      </c>
      <c r="L17" s="7"/>
      <c r="M17" s="7">
        <v>1062133279</v>
      </c>
      <c r="N17" s="7"/>
      <c r="O17" s="7">
        <v>1014514720</v>
      </c>
      <c r="P17" s="7"/>
      <c r="Q17" s="7">
        <v>47618559</v>
      </c>
    </row>
    <row r="18" spans="1:17" x14ac:dyDescent="0.55000000000000004">
      <c r="A18" s="1" t="s">
        <v>22</v>
      </c>
      <c r="C18" s="7">
        <v>233234</v>
      </c>
      <c r="D18" s="7"/>
      <c r="E18" s="7">
        <v>2091253244</v>
      </c>
      <c r="F18" s="7"/>
      <c r="G18" s="7">
        <v>1850955757</v>
      </c>
      <c r="H18" s="7"/>
      <c r="I18" s="7">
        <v>240297487</v>
      </c>
      <c r="J18" s="7"/>
      <c r="K18" s="7">
        <v>233234</v>
      </c>
      <c r="L18" s="7"/>
      <c r="M18" s="7">
        <v>2091253244</v>
      </c>
      <c r="N18" s="7"/>
      <c r="O18" s="7">
        <v>2126952332</v>
      </c>
      <c r="P18" s="7"/>
      <c r="Q18" s="7">
        <v>-35699087</v>
      </c>
    </row>
    <row r="19" spans="1:17" x14ac:dyDescent="0.55000000000000004">
      <c r="A19" s="1" t="s">
        <v>25</v>
      </c>
      <c r="C19" s="7">
        <v>31665</v>
      </c>
      <c r="D19" s="7"/>
      <c r="E19" s="7">
        <v>1057928299</v>
      </c>
      <c r="F19" s="7"/>
      <c r="G19" s="7">
        <v>914709799</v>
      </c>
      <c r="H19" s="7"/>
      <c r="I19" s="7">
        <v>143218500</v>
      </c>
      <c r="J19" s="7"/>
      <c r="K19" s="7">
        <v>31665</v>
      </c>
      <c r="L19" s="7"/>
      <c r="M19" s="7">
        <v>1057928299</v>
      </c>
      <c r="N19" s="7"/>
      <c r="O19" s="7">
        <v>904481387</v>
      </c>
      <c r="P19" s="7"/>
      <c r="Q19" s="7">
        <v>153446912</v>
      </c>
    </row>
    <row r="20" spans="1:17" x14ac:dyDescent="0.55000000000000004">
      <c r="A20" s="1" t="s">
        <v>29</v>
      </c>
      <c r="C20" s="7">
        <v>63947</v>
      </c>
      <c r="D20" s="7"/>
      <c r="E20" s="7">
        <v>2334162443</v>
      </c>
      <c r="F20" s="7"/>
      <c r="G20" s="7">
        <v>1961662663</v>
      </c>
      <c r="H20" s="7"/>
      <c r="I20" s="7">
        <v>372499780</v>
      </c>
      <c r="J20" s="7"/>
      <c r="K20" s="7">
        <v>63947</v>
      </c>
      <c r="L20" s="7"/>
      <c r="M20" s="7">
        <v>2334162443</v>
      </c>
      <c r="N20" s="7"/>
      <c r="O20" s="7">
        <v>1897851589</v>
      </c>
      <c r="P20" s="7"/>
      <c r="Q20" s="7">
        <v>436310854</v>
      </c>
    </row>
    <row r="21" spans="1:17" x14ac:dyDescent="0.55000000000000004">
      <c r="A21" s="1" t="s">
        <v>23</v>
      </c>
      <c r="C21" s="7">
        <v>254179</v>
      </c>
      <c r="D21" s="7"/>
      <c r="E21" s="7">
        <v>1028858537</v>
      </c>
      <c r="F21" s="7"/>
      <c r="G21" s="7">
        <v>952805880</v>
      </c>
      <c r="H21" s="7"/>
      <c r="I21" s="7">
        <v>76052657</v>
      </c>
      <c r="J21" s="7"/>
      <c r="K21" s="7">
        <v>254179</v>
      </c>
      <c r="L21" s="7"/>
      <c r="M21" s="7">
        <v>1028858537</v>
      </c>
      <c r="N21" s="7"/>
      <c r="O21" s="7">
        <v>1056789112</v>
      </c>
      <c r="P21" s="7"/>
      <c r="Q21" s="7">
        <v>-27930574</v>
      </c>
    </row>
    <row r="22" spans="1:17" x14ac:dyDescent="0.55000000000000004">
      <c r="A22" s="1" t="s">
        <v>26</v>
      </c>
      <c r="C22" s="7">
        <v>265459</v>
      </c>
      <c r="D22" s="7"/>
      <c r="E22" s="7">
        <v>974770943</v>
      </c>
      <c r="F22" s="7"/>
      <c r="G22" s="7">
        <v>952341183</v>
      </c>
      <c r="H22" s="7"/>
      <c r="I22" s="7">
        <v>22429760</v>
      </c>
      <c r="J22" s="7"/>
      <c r="K22" s="7">
        <v>265459</v>
      </c>
      <c r="L22" s="7"/>
      <c r="M22" s="7">
        <v>974770943</v>
      </c>
      <c r="N22" s="7"/>
      <c r="O22" s="7">
        <v>942018147</v>
      </c>
      <c r="P22" s="7"/>
      <c r="Q22" s="7">
        <v>32752796</v>
      </c>
    </row>
    <row r="23" spans="1:17" x14ac:dyDescent="0.55000000000000004">
      <c r="A23" s="1" t="s">
        <v>32</v>
      </c>
      <c r="C23" s="7">
        <v>6960</v>
      </c>
      <c r="D23" s="7"/>
      <c r="E23" s="7">
        <v>105854396</v>
      </c>
      <c r="F23" s="7"/>
      <c r="G23" s="7">
        <v>95434025</v>
      </c>
      <c r="H23" s="7"/>
      <c r="I23" s="7">
        <v>10420371</v>
      </c>
      <c r="J23" s="7"/>
      <c r="K23" s="7">
        <v>6960</v>
      </c>
      <c r="L23" s="7"/>
      <c r="M23" s="7">
        <v>105854396</v>
      </c>
      <c r="N23" s="7"/>
      <c r="O23" s="7">
        <v>95434025</v>
      </c>
      <c r="P23" s="7"/>
      <c r="Q23" s="7">
        <v>10420371</v>
      </c>
    </row>
    <row r="24" spans="1:17" x14ac:dyDescent="0.55000000000000004">
      <c r="A24" s="1" t="s">
        <v>24</v>
      </c>
      <c r="C24" s="7">
        <v>161641</v>
      </c>
      <c r="D24" s="7"/>
      <c r="E24" s="7">
        <v>2566047399</v>
      </c>
      <c r="F24" s="7"/>
      <c r="G24" s="7">
        <v>2190057987</v>
      </c>
      <c r="H24" s="7"/>
      <c r="I24" s="7">
        <v>375989412</v>
      </c>
      <c r="J24" s="7"/>
      <c r="K24" s="7">
        <v>161641</v>
      </c>
      <c r="L24" s="7"/>
      <c r="M24" s="7">
        <v>2566047399</v>
      </c>
      <c r="N24" s="7"/>
      <c r="O24" s="7">
        <v>2325738223</v>
      </c>
      <c r="P24" s="7"/>
      <c r="Q24" s="7">
        <v>240309176</v>
      </c>
    </row>
    <row r="25" spans="1:17" x14ac:dyDescent="0.55000000000000004">
      <c r="A25" s="1" t="s">
        <v>45</v>
      </c>
      <c r="C25" s="7">
        <v>8805</v>
      </c>
      <c r="D25" s="7"/>
      <c r="E25" s="7">
        <v>8429523521</v>
      </c>
      <c r="F25" s="7"/>
      <c r="G25" s="7">
        <v>9152575775</v>
      </c>
      <c r="H25" s="7"/>
      <c r="I25" s="7">
        <v>-723052253</v>
      </c>
      <c r="J25" s="7"/>
      <c r="K25" s="7">
        <v>8805</v>
      </c>
      <c r="L25" s="7"/>
      <c r="M25" s="7">
        <v>8429523521</v>
      </c>
      <c r="N25" s="7"/>
      <c r="O25" s="7">
        <v>7473143224</v>
      </c>
      <c r="P25" s="7"/>
      <c r="Q25" s="7">
        <v>956380297</v>
      </c>
    </row>
    <row r="26" spans="1:17" x14ac:dyDescent="0.55000000000000004">
      <c r="A26" s="1" t="s">
        <v>49</v>
      </c>
      <c r="C26" s="7">
        <v>7900</v>
      </c>
      <c r="D26" s="7"/>
      <c r="E26" s="7">
        <v>7701103921</v>
      </c>
      <c r="F26" s="7"/>
      <c r="G26" s="7">
        <v>7674897821</v>
      </c>
      <c r="H26" s="7"/>
      <c r="I26" s="7">
        <v>26206100</v>
      </c>
      <c r="J26" s="7"/>
      <c r="K26" s="7">
        <v>7900</v>
      </c>
      <c r="L26" s="7"/>
      <c r="M26" s="7">
        <v>7701103921</v>
      </c>
      <c r="N26" s="7"/>
      <c r="O26" s="7">
        <v>7674897821</v>
      </c>
      <c r="P26" s="7"/>
      <c r="Q26" s="7">
        <v>26206100</v>
      </c>
    </row>
    <row r="27" spans="1:17" ht="24.75" thickBot="1" x14ac:dyDescent="0.6">
      <c r="C27" s="7"/>
      <c r="D27" s="7"/>
      <c r="E27" s="8">
        <f>SUM(E8:E26)</f>
        <v>41481522656</v>
      </c>
      <c r="F27" s="7"/>
      <c r="G27" s="8">
        <f>SUM(G8:G26)</f>
        <v>39394179566</v>
      </c>
      <c r="H27" s="7"/>
      <c r="I27" s="8">
        <f>SUM(I8:I26)</f>
        <v>2087343091</v>
      </c>
      <c r="J27" s="7"/>
      <c r="K27" s="7"/>
      <c r="L27" s="7"/>
      <c r="M27" s="8">
        <f>SUM(M8:M26)</f>
        <v>41481522656</v>
      </c>
      <c r="N27" s="7"/>
      <c r="O27" s="8">
        <f>SUM(O8:O26)</f>
        <v>39618864522</v>
      </c>
      <c r="P27" s="7"/>
      <c r="Q27" s="8">
        <f>SUM(Q8:Q26)</f>
        <v>1862658136</v>
      </c>
    </row>
    <row r="28" spans="1:17" ht="24.75" thickTop="1" x14ac:dyDescent="0.55000000000000004">
      <c r="I28" s="7"/>
      <c r="J28" s="7"/>
      <c r="K28" s="7"/>
      <c r="L28" s="7"/>
      <c r="M28" s="7"/>
      <c r="N28" s="7"/>
      <c r="O28" s="7"/>
      <c r="P28" s="7"/>
      <c r="Q28" s="7"/>
    </row>
    <row r="30" spans="1:17" x14ac:dyDescent="0.55000000000000004">
      <c r="I30" s="13"/>
    </row>
    <row r="31" spans="1:17" x14ac:dyDescent="0.55000000000000004">
      <c r="I31" s="7"/>
      <c r="J31" s="7"/>
      <c r="K31" s="7"/>
      <c r="L31" s="7"/>
      <c r="M31" s="7"/>
      <c r="N31" s="7"/>
      <c r="O31" s="7"/>
      <c r="P31" s="7"/>
      <c r="Q31" s="7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W41"/>
  <sheetViews>
    <sheetView rightToLeft="1" workbookViewId="0">
      <selection activeCell="M44" sqref="M44"/>
    </sheetView>
  </sheetViews>
  <sheetFormatPr defaultRowHeight="24" x14ac:dyDescent="0.55000000000000004"/>
  <cols>
    <col min="1" max="1" width="28.85546875" style="1" bestFit="1" customWidth="1"/>
    <col min="2" max="2" width="1" style="1" customWidth="1"/>
    <col min="3" max="3" width="9.140625" style="1" bestFit="1" customWidth="1"/>
    <col min="4" max="4" width="1" style="1" customWidth="1"/>
    <col min="5" max="5" width="16.1406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9.140625" style="1" bestFit="1" customWidth="1"/>
    <col min="12" max="12" width="1" style="1" customWidth="1"/>
    <col min="13" max="13" width="16.1406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20" width="14.28515625" style="1" bestFit="1" customWidth="1"/>
    <col min="21" max="22" width="9.140625" style="1"/>
    <col min="23" max="23" width="14.28515625" style="1" bestFit="1" customWidth="1"/>
    <col min="24" max="16384" width="9.140625" style="1"/>
  </cols>
  <sheetData>
    <row r="2" spans="1:17" ht="24.75" x14ac:dyDescent="0.55000000000000004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.75" x14ac:dyDescent="0.55000000000000004">
      <c r="A3" s="14" t="s">
        <v>71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.75" x14ac:dyDescent="0.55000000000000004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.75" x14ac:dyDescent="0.55000000000000004">
      <c r="A6" s="14" t="s">
        <v>3</v>
      </c>
      <c r="C6" s="15" t="s">
        <v>73</v>
      </c>
      <c r="D6" s="15" t="s">
        <v>73</v>
      </c>
      <c r="E6" s="15" t="s">
        <v>73</v>
      </c>
      <c r="F6" s="15" t="s">
        <v>73</v>
      </c>
      <c r="G6" s="15" t="s">
        <v>73</v>
      </c>
      <c r="H6" s="15" t="s">
        <v>73</v>
      </c>
      <c r="I6" s="15" t="s">
        <v>73</v>
      </c>
      <c r="K6" s="15" t="s">
        <v>74</v>
      </c>
      <c r="L6" s="15" t="s">
        <v>74</v>
      </c>
      <c r="M6" s="15" t="s">
        <v>74</v>
      </c>
      <c r="N6" s="15" t="s">
        <v>74</v>
      </c>
      <c r="O6" s="15" t="s">
        <v>74</v>
      </c>
      <c r="P6" s="15" t="s">
        <v>74</v>
      </c>
      <c r="Q6" s="15" t="s">
        <v>74</v>
      </c>
    </row>
    <row r="7" spans="1:17" ht="24.75" x14ac:dyDescent="0.55000000000000004">
      <c r="A7" s="15" t="s">
        <v>3</v>
      </c>
      <c r="C7" s="15" t="s">
        <v>7</v>
      </c>
      <c r="E7" s="15" t="s">
        <v>103</v>
      </c>
      <c r="G7" s="15" t="s">
        <v>104</v>
      </c>
      <c r="I7" s="15" t="s">
        <v>106</v>
      </c>
      <c r="K7" s="15" t="s">
        <v>7</v>
      </c>
      <c r="M7" s="15" t="s">
        <v>103</v>
      </c>
      <c r="O7" s="15" t="s">
        <v>104</v>
      </c>
      <c r="Q7" s="15" t="s">
        <v>106</v>
      </c>
    </row>
    <row r="8" spans="1:17" x14ac:dyDescent="0.55000000000000004">
      <c r="A8" s="1" t="s">
        <v>19</v>
      </c>
      <c r="C8" s="7">
        <v>24682</v>
      </c>
      <c r="D8" s="7"/>
      <c r="E8" s="7">
        <v>1214444830</v>
      </c>
      <c r="F8" s="7"/>
      <c r="G8" s="7">
        <v>1095497595</v>
      </c>
      <c r="H8" s="7"/>
      <c r="I8" s="7">
        <f>E8-G8</f>
        <v>118947235</v>
      </c>
      <c r="J8" s="7"/>
      <c r="K8" s="7">
        <v>24682</v>
      </c>
      <c r="L8" s="7"/>
      <c r="M8" s="7">
        <v>1214444830</v>
      </c>
      <c r="N8" s="7"/>
      <c r="O8" s="7">
        <v>1095497595</v>
      </c>
      <c r="P8" s="7"/>
      <c r="Q8" s="7">
        <f>M8-O8</f>
        <v>118947235</v>
      </c>
    </row>
    <row r="9" spans="1:17" x14ac:dyDescent="0.55000000000000004">
      <c r="A9" s="1" t="s">
        <v>15</v>
      </c>
      <c r="C9" s="7">
        <v>43975</v>
      </c>
      <c r="D9" s="7"/>
      <c r="E9" s="7">
        <v>308172105</v>
      </c>
      <c r="F9" s="7"/>
      <c r="G9" s="7">
        <v>257167542</v>
      </c>
      <c r="H9" s="7"/>
      <c r="I9" s="7">
        <f t="shared" ref="I9:I33" si="0">E9-G9</f>
        <v>51004563</v>
      </c>
      <c r="J9" s="7"/>
      <c r="K9" s="7">
        <v>369987</v>
      </c>
      <c r="L9" s="7"/>
      <c r="M9" s="7">
        <v>2484943988</v>
      </c>
      <c r="N9" s="7"/>
      <c r="O9" s="7">
        <v>1956156202</v>
      </c>
      <c r="P9" s="7"/>
      <c r="Q9" s="7">
        <f t="shared" ref="Q9:Q33" si="1">M9-O9</f>
        <v>528787786</v>
      </c>
    </row>
    <row r="10" spans="1:17" x14ac:dyDescent="0.55000000000000004">
      <c r="A10" s="1" t="s">
        <v>30</v>
      </c>
      <c r="C10" s="7">
        <v>44747</v>
      </c>
      <c r="D10" s="7"/>
      <c r="E10" s="7">
        <v>1244381208</v>
      </c>
      <c r="F10" s="7"/>
      <c r="G10" s="7">
        <v>1231684436</v>
      </c>
      <c r="H10" s="7"/>
      <c r="I10" s="7">
        <f t="shared" si="0"/>
        <v>12696772</v>
      </c>
      <c r="J10" s="7"/>
      <c r="K10" s="7">
        <v>50000</v>
      </c>
      <c r="L10" s="7"/>
      <c r="M10" s="7">
        <v>1378632270</v>
      </c>
      <c r="N10" s="7"/>
      <c r="O10" s="7">
        <v>1376275992</v>
      </c>
      <c r="P10" s="7"/>
      <c r="Q10" s="7">
        <f t="shared" si="1"/>
        <v>2356278</v>
      </c>
    </row>
    <row r="11" spans="1:17" x14ac:dyDescent="0.55000000000000004">
      <c r="A11" s="1" t="s">
        <v>34</v>
      </c>
      <c r="C11" s="7">
        <v>6960</v>
      </c>
      <c r="D11" s="7"/>
      <c r="E11" s="7">
        <v>88474025</v>
      </c>
      <c r="F11" s="7"/>
      <c r="G11" s="7">
        <v>88474025</v>
      </c>
      <c r="H11" s="7"/>
      <c r="I11" s="7">
        <f t="shared" si="0"/>
        <v>0</v>
      </c>
      <c r="J11" s="7"/>
      <c r="K11" s="7">
        <v>6960</v>
      </c>
      <c r="L11" s="7"/>
      <c r="M11" s="7">
        <v>88474025</v>
      </c>
      <c r="N11" s="7"/>
      <c r="O11" s="7">
        <v>88474025</v>
      </c>
      <c r="P11" s="7"/>
      <c r="Q11" s="7">
        <f t="shared" si="1"/>
        <v>0</v>
      </c>
    </row>
    <row r="12" spans="1:17" x14ac:dyDescent="0.55000000000000004">
      <c r="A12" s="1" t="s">
        <v>28</v>
      </c>
      <c r="C12" s="7">
        <v>109608</v>
      </c>
      <c r="D12" s="7"/>
      <c r="E12" s="7">
        <v>548047841</v>
      </c>
      <c r="F12" s="7"/>
      <c r="G12" s="7">
        <v>684973818</v>
      </c>
      <c r="H12" s="7"/>
      <c r="I12" s="7">
        <f t="shared" si="0"/>
        <v>-136925977</v>
      </c>
      <c r="J12" s="7"/>
      <c r="K12" s="7">
        <v>386277</v>
      </c>
      <c r="L12" s="7"/>
      <c r="M12" s="7">
        <v>2925062950</v>
      </c>
      <c r="N12" s="7"/>
      <c r="O12" s="7">
        <v>3127522029</v>
      </c>
      <c r="P12" s="7"/>
      <c r="Q12" s="7">
        <f t="shared" si="1"/>
        <v>-202459079</v>
      </c>
    </row>
    <row r="13" spans="1:17" x14ac:dyDescent="0.55000000000000004">
      <c r="A13" s="1" t="s">
        <v>23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f t="shared" si="0"/>
        <v>0</v>
      </c>
      <c r="J13" s="7"/>
      <c r="K13" s="7">
        <v>38320</v>
      </c>
      <c r="L13" s="7"/>
      <c r="M13" s="7">
        <v>158081795</v>
      </c>
      <c r="N13" s="7"/>
      <c r="O13" s="7">
        <v>159237351</v>
      </c>
      <c r="P13" s="7"/>
      <c r="Q13" s="7">
        <f t="shared" si="1"/>
        <v>-1155556</v>
      </c>
    </row>
    <row r="14" spans="1:17" x14ac:dyDescent="0.55000000000000004">
      <c r="A14" s="1" t="s">
        <v>91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f t="shared" si="0"/>
        <v>0</v>
      </c>
      <c r="J14" s="7"/>
      <c r="K14" s="7">
        <v>300000</v>
      </c>
      <c r="L14" s="7"/>
      <c r="M14" s="7">
        <v>1399397074</v>
      </c>
      <c r="N14" s="7"/>
      <c r="O14" s="7">
        <v>2067072947</v>
      </c>
      <c r="P14" s="7"/>
      <c r="Q14" s="7">
        <f t="shared" si="1"/>
        <v>-667675873</v>
      </c>
    </row>
    <row r="15" spans="1:17" x14ac:dyDescent="0.55000000000000004">
      <c r="A15" s="1" t="s">
        <v>16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7">
        <v>26095</v>
      </c>
      <c r="L15" s="7"/>
      <c r="M15" s="7">
        <v>588090268</v>
      </c>
      <c r="N15" s="7"/>
      <c r="O15" s="7">
        <v>340126181</v>
      </c>
      <c r="P15" s="7"/>
      <c r="Q15" s="7">
        <f t="shared" si="1"/>
        <v>247964087</v>
      </c>
    </row>
    <row r="16" spans="1:17" x14ac:dyDescent="0.55000000000000004">
      <c r="A16" s="1" t="s">
        <v>26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7">
        <v>110000</v>
      </c>
      <c r="L16" s="7"/>
      <c r="M16" s="7">
        <v>399875935</v>
      </c>
      <c r="N16" s="7"/>
      <c r="O16" s="7">
        <v>390350285</v>
      </c>
      <c r="P16" s="7"/>
      <c r="Q16" s="7">
        <f t="shared" si="1"/>
        <v>9525650</v>
      </c>
    </row>
    <row r="17" spans="1:17" x14ac:dyDescent="0.55000000000000004">
      <c r="A17" s="1" t="s">
        <v>107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39104</v>
      </c>
      <c r="L17" s="7"/>
      <c r="M17" s="7">
        <v>1103314381</v>
      </c>
      <c r="N17" s="7"/>
      <c r="O17" s="7">
        <v>929929829</v>
      </c>
      <c r="P17" s="7"/>
      <c r="Q17" s="7">
        <f t="shared" si="1"/>
        <v>173384552</v>
      </c>
    </row>
    <row r="18" spans="1:17" x14ac:dyDescent="0.55000000000000004">
      <c r="A18" s="1" t="s">
        <v>108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163</v>
      </c>
      <c r="L18" s="7"/>
      <c r="M18" s="7">
        <v>11901153</v>
      </c>
      <c r="N18" s="7"/>
      <c r="O18" s="7">
        <v>11896482</v>
      </c>
      <c r="P18" s="7"/>
      <c r="Q18" s="7">
        <f t="shared" si="1"/>
        <v>4671</v>
      </c>
    </row>
    <row r="19" spans="1:17" x14ac:dyDescent="0.55000000000000004">
      <c r="A19" s="1" t="s">
        <v>109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100712</v>
      </c>
      <c r="L19" s="7"/>
      <c r="M19" s="7">
        <v>318350632</v>
      </c>
      <c r="N19" s="7"/>
      <c r="O19" s="7">
        <v>318350632</v>
      </c>
      <c r="P19" s="7"/>
      <c r="Q19" s="7">
        <f t="shared" si="1"/>
        <v>0</v>
      </c>
    </row>
    <row r="20" spans="1:17" x14ac:dyDescent="0.55000000000000004">
      <c r="A20" s="1" t="s">
        <v>29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39126</v>
      </c>
      <c r="L20" s="7"/>
      <c r="M20" s="7">
        <v>1183662605</v>
      </c>
      <c r="N20" s="7"/>
      <c r="O20" s="7">
        <v>1130561774</v>
      </c>
      <c r="P20" s="7"/>
      <c r="Q20" s="7">
        <f t="shared" si="1"/>
        <v>53100831</v>
      </c>
    </row>
    <row r="21" spans="1:17" x14ac:dyDescent="0.55000000000000004">
      <c r="A21" s="1" t="s">
        <v>110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11853</v>
      </c>
      <c r="L21" s="7"/>
      <c r="M21" s="7">
        <v>311156812</v>
      </c>
      <c r="N21" s="7"/>
      <c r="O21" s="7">
        <v>296159058</v>
      </c>
      <c r="P21" s="7"/>
      <c r="Q21" s="7">
        <f t="shared" si="1"/>
        <v>14997754</v>
      </c>
    </row>
    <row r="22" spans="1:17" x14ac:dyDescent="0.55000000000000004">
      <c r="A22" s="1" t="s">
        <v>24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34512</v>
      </c>
      <c r="L22" s="7"/>
      <c r="M22" s="7">
        <v>486670960</v>
      </c>
      <c r="N22" s="7"/>
      <c r="O22" s="7">
        <v>497174547</v>
      </c>
      <c r="P22" s="7"/>
      <c r="Q22" s="7">
        <f t="shared" si="1"/>
        <v>-10503587</v>
      </c>
    </row>
    <row r="23" spans="1:17" x14ac:dyDescent="0.55000000000000004">
      <c r="A23" s="1" t="s">
        <v>87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27657</v>
      </c>
      <c r="L23" s="7"/>
      <c r="M23" s="7">
        <v>824773228</v>
      </c>
      <c r="N23" s="7"/>
      <c r="O23" s="7">
        <v>718733847</v>
      </c>
      <c r="P23" s="7"/>
      <c r="Q23" s="7">
        <f t="shared" si="1"/>
        <v>106039381</v>
      </c>
    </row>
    <row r="24" spans="1:17" x14ac:dyDescent="0.55000000000000004">
      <c r="A24" s="1" t="s">
        <v>22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44953</v>
      </c>
      <c r="L24" s="7"/>
      <c r="M24" s="7">
        <v>491865550</v>
      </c>
      <c r="N24" s="7"/>
      <c r="O24" s="7">
        <v>422124811</v>
      </c>
      <c r="P24" s="7"/>
      <c r="Q24" s="7">
        <f t="shared" si="1"/>
        <v>69740739</v>
      </c>
    </row>
    <row r="25" spans="1:17" x14ac:dyDescent="0.55000000000000004">
      <c r="A25" s="1" t="s">
        <v>111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130801</v>
      </c>
      <c r="L25" s="7"/>
      <c r="M25" s="7">
        <v>1622251429</v>
      </c>
      <c r="N25" s="7"/>
      <c r="O25" s="7">
        <v>1397825127</v>
      </c>
      <c r="P25" s="7"/>
      <c r="Q25" s="7">
        <f t="shared" si="1"/>
        <v>224426302</v>
      </c>
    </row>
    <row r="26" spans="1:17" x14ac:dyDescent="0.55000000000000004">
      <c r="A26" s="1" t="s">
        <v>101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400000</v>
      </c>
      <c r="L26" s="7"/>
      <c r="M26" s="7">
        <v>7910813258</v>
      </c>
      <c r="N26" s="7"/>
      <c r="O26" s="7">
        <v>6886247034</v>
      </c>
      <c r="P26" s="7"/>
      <c r="Q26" s="7">
        <f t="shared" si="1"/>
        <v>1024566224</v>
      </c>
    </row>
    <row r="27" spans="1:17" x14ac:dyDescent="0.55000000000000004">
      <c r="A27" s="1" t="s">
        <v>21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421875</v>
      </c>
      <c r="L27" s="7"/>
      <c r="M27" s="7">
        <v>418945489</v>
      </c>
      <c r="N27" s="7"/>
      <c r="O27" s="7">
        <v>454947423</v>
      </c>
      <c r="P27" s="7"/>
      <c r="Q27" s="7">
        <f t="shared" si="1"/>
        <v>-36001934</v>
      </c>
    </row>
    <row r="28" spans="1:17" x14ac:dyDescent="0.55000000000000004">
      <c r="A28" s="1" t="s">
        <v>112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120190</v>
      </c>
      <c r="L28" s="7"/>
      <c r="M28" s="7">
        <v>686980503</v>
      </c>
      <c r="N28" s="7"/>
      <c r="O28" s="7">
        <v>588533207</v>
      </c>
      <c r="P28" s="7"/>
      <c r="Q28" s="7">
        <f t="shared" si="1"/>
        <v>98447296</v>
      </c>
    </row>
    <row r="29" spans="1:17" x14ac:dyDescent="0.55000000000000004">
      <c r="A29" s="1" t="s">
        <v>113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13047</v>
      </c>
      <c r="L29" s="7"/>
      <c r="M29" s="7">
        <v>215470753</v>
      </c>
      <c r="N29" s="7"/>
      <c r="O29" s="7">
        <v>155298441</v>
      </c>
      <c r="P29" s="7"/>
      <c r="Q29" s="7">
        <f t="shared" si="1"/>
        <v>60172312</v>
      </c>
    </row>
    <row r="30" spans="1:17" x14ac:dyDescent="0.55000000000000004">
      <c r="A30" s="1" t="s">
        <v>18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7803</v>
      </c>
      <c r="L30" s="7"/>
      <c r="M30" s="7">
        <v>272363395</v>
      </c>
      <c r="N30" s="7"/>
      <c r="O30" s="7">
        <v>218429525</v>
      </c>
      <c r="P30" s="7"/>
      <c r="Q30" s="7">
        <f t="shared" si="1"/>
        <v>53933870</v>
      </c>
    </row>
    <row r="31" spans="1:17" x14ac:dyDescent="0.55000000000000004">
      <c r="A31" s="1" t="s">
        <v>99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700000</v>
      </c>
      <c r="L31" s="7"/>
      <c r="M31" s="7">
        <v>5663367395</v>
      </c>
      <c r="N31" s="7"/>
      <c r="O31" s="7">
        <v>4063686480</v>
      </c>
      <c r="P31" s="7"/>
      <c r="Q31" s="7">
        <f t="shared" si="1"/>
        <v>1599680915</v>
      </c>
    </row>
    <row r="32" spans="1:17" x14ac:dyDescent="0.55000000000000004">
      <c r="A32" s="1" t="s">
        <v>95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27423</v>
      </c>
      <c r="L32" s="7"/>
      <c r="M32" s="7">
        <v>1341172472</v>
      </c>
      <c r="N32" s="7"/>
      <c r="O32" s="7">
        <v>1374765446</v>
      </c>
      <c r="P32" s="7"/>
      <c r="Q32" s="7">
        <f t="shared" si="1"/>
        <v>-33592974</v>
      </c>
    </row>
    <row r="33" spans="1:23" x14ac:dyDescent="0.55000000000000004">
      <c r="A33" s="1" t="s">
        <v>45</v>
      </c>
      <c r="C33" s="7">
        <v>8700</v>
      </c>
      <c r="D33" s="7"/>
      <c r="E33" s="7">
        <v>8227751451</v>
      </c>
      <c r="F33" s="7"/>
      <c r="G33" s="7">
        <v>7384025672</v>
      </c>
      <c r="H33" s="7"/>
      <c r="I33" s="7">
        <f t="shared" si="0"/>
        <v>843725779</v>
      </c>
      <c r="J33" s="7"/>
      <c r="K33" s="7">
        <v>14021</v>
      </c>
      <c r="L33" s="7"/>
      <c r="M33" s="7">
        <v>12861321176</v>
      </c>
      <c r="N33" s="7"/>
      <c r="O33" s="7">
        <v>11866804321</v>
      </c>
      <c r="P33" s="7"/>
      <c r="Q33" s="7">
        <f t="shared" si="1"/>
        <v>994516855</v>
      </c>
      <c r="T33" s="3"/>
    </row>
    <row r="34" spans="1:23" ht="24.75" thickBot="1" x14ac:dyDescent="0.6">
      <c r="C34" s="7"/>
      <c r="D34" s="7"/>
      <c r="E34" s="8">
        <f>SUM(E8:E33)</f>
        <v>11631271460</v>
      </c>
      <c r="F34" s="7"/>
      <c r="G34" s="8">
        <f>SUM(G8:G33)</f>
        <v>10741823088</v>
      </c>
      <c r="H34" s="7"/>
      <c r="I34" s="8">
        <f>SUM(I8:I33)</f>
        <v>889448372</v>
      </c>
      <c r="J34" s="7"/>
      <c r="K34" s="7"/>
      <c r="L34" s="7"/>
      <c r="M34" s="8">
        <f>SUM(M8:M33)</f>
        <v>46361384326</v>
      </c>
      <c r="N34" s="7"/>
      <c r="O34" s="8">
        <f>SUM(O8:O33)</f>
        <v>41932180591</v>
      </c>
      <c r="P34" s="7"/>
      <c r="Q34" s="8">
        <f>SUM(Q8:Q33)</f>
        <v>4429203735</v>
      </c>
      <c r="T34" s="3"/>
    </row>
    <row r="35" spans="1:23" ht="24.75" thickTop="1" x14ac:dyDescent="0.55000000000000004">
      <c r="G35" s="3"/>
      <c r="I35" s="7"/>
      <c r="J35" s="7"/>
      <c r="K35" s="7"/>
      <c r="L35" s="7"/>
      <c r="M35" s="7"/>
      <c r="N35" s="7"/>
      <c r="O35" s="7"/>
      <c r="P35" s="7"/>
      <c r="Q35" s="7"/>
      <c r="T35" s="3"/>
      <c r="W35" s="3"/>
    </row>
    <row r="36" spans="1:23" x14ac:dyDescent="0.55000000000000004">
      <c r="G36" s="3"/>
      <c r="I36" s="4"/>
      <c r="J36" s="4"/>
      <c r="K36" s="4"/>
      <c r="L36" s="4"/>
      <c r="M36" s="4"/>
      <c r="N36" s="4"/>
      <c r="O36" s="4"/>
      <c r="P36" s="4"/>
      <c r="Q36" s="4"/>
      <c r="T36" s="3"/>
      <c r="W36" s="3"/>
    </row>
    <row r="37" spans="1:23" x14ac:dyDescent="0.55000000000000004">
      <c r="G37" s="3"/>
      <c r="I37" s="4"/>
      <c r="J37" s="4"/>
      <c r="K37" s="4"/>
      <c r="L37" s="4"/>
      <c r="M37" s="4"/>
      <c r="N37" s="4"/>
      <c r="O37" s="4"/>
      <c r="P37" s="4"/>
      <c r="Q37" s="4"/>
      <c r="T37" s="3"/>
      <c r="W37" s="3"/>
    </row>
    <row r="38" spans="1:23" x14ac:dyDescent="0.55000000000000004">
      <c r="G38" s="3"/>
      <c r="I38" s="7"/>
      <c r="J38" s="7"/>
      <c r="K38" s="7"/>
      <c r="L38" s="7"/>
      <c r="M38" s="7"/>
      <c r="N38" s="7"/>
      <c r="O38" s="7"/>
      <c r="P38" s="7"/>
      <c r="Q38" s="7"/>
      <c r="T38" s="3"/>
      <c r="W38" s="3"/>
    </row>
    <row r="39" spans="1:23" x14ac:dyDescent="0.55000000000000004">
      <c r="G39" s="3"/>
      <c r="H39" s="6">
        <f t="shared" ref="H39" si="2">SUM(H33)</f>
        <v>0</v>
      </c>
      <c r="I39" s="6"/>
      <c r="J39" s="6"/>
      <c r="K39" s="6"/>
      <c r="L39" s="6"/>
      <c r="M39" s="6"/>
      <c r="N39" s="6"/>
      <c r="O39" s="6"/>
      <c r="P39" s="6"/>
      <c r="Q39" s="6"/>
      <c r="T39" s="3"/>
      <c r="W39" s="3"/>
    </row>
    <row r="40" spans="1:23" x14ac:dyDescent="0.55000000000000004">
      <c r="I40" s="3"/>
      <c r="Q40" s="3"/>
      <c r="T40" s="3"/>
      <c r="W40" s="3"/>
    </row>
    <row r="41" spans="1:23" x14ac:dyDescent="0.55000000000000004">
      <c r="I41" s="3"/>
      <c r="Q41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2022-11-28T11:33:20Z</dcterms:created>
  <dcterms:modified xsi:type="dcterms:W3CDTF">2022-11-29T12:44:37Z</dcterms:modified>
</cp:coreProperties>
</file>