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ماهانه تیر ماه\"/>
    </mc:Choice>
  </mc:AlternateContent>
  <xr:revisionPtr revIDLastSave="0" documentId="13_ncr:1_{4FB50ACB-EB85-4A00-BFD8-A39CB9B3014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15" l="1"/>
  <c r="E11" i="15"/>
  <c r="C11" i="15"/>
  <c r="E8" i="15" s="1"/>
  <c r="C10" i="15"/>
  <c r="C9" i="15"/>
  <c r="C8" i="15"/>
  <c r="C7" i="15"/>
  <c r="E10" i="14"/>
  <c r="C10" i="14"/>
  <c r="K9" i="13"/>
  <c r="K8" i="13"/>
  <c r="G9" i="13"/>
  <c r="G8" i="13"/>
  <c r="K10" i="13"/>
  <c r="I10" i="13"/>
  <c r="G10" i="13"/>
  <c r="E10" i="13"/>
  <c r="Q9" i="12"/>
  <c r="Q8" i="12"/>
  <c r="O9" i="12"/>
  <c r="M9" i="12"/>
  <c r="K9" i="12"/>
  <c r="I9" i="12"/>
  <c r="G9" i="12"/>
  <c r="E9" i="12"/>
  <c r="C9" i="12"/>
  <c r="S31" i="11"/>
  <c r="I31" i="11"/>
  <c r="C32" i="11"/>
  <c r="E32" i="11"/>
  <c r="G32" i="11"/>
  <c r="M32" i="11"/>
  <c r="O32" i="11"/>
  <c r="Q32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32" i="11" s="1"/>
  <c r="S27" i="11"/>
  <c r="S28" i="11"/>
  <c r="S29" i="11"/>
  <c r="S30" i="11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8" i="11"/>
  <c r="Q26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8" i="10"/>
  <c r="O26" i="10"/>
  <c r="M26" i="10"/>
  <c r="I26" i="10"/>
  <c r="G26" i="10"/>
  <c r="E26" i="10"/>
  <c r="I24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8" i="9"/>
  <c r="I25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8" i="9"/>
  <c r="O25" i="9"/>
  <c r="M25" i="9"/>
  <c r="G25" i="9"/>
  <c r="E25" i="9"/>
  <c r="Q17" i="8"/>
  <c r="O17" i="8"/>
  <c r="S9" i="8"/>
  <c r="S10" i="8"/>
  <c r="S17" i="8" s="1"/>
  <c r="S11" i="8"/>
  <c r="S12" i="8"/>
  <c r="S13" i="8"/>
  <c r="S14" i="8"/>
  <c r="S15" i="8"/>
  <c r="S16" i="8"/>
  <c r="S8" i="8"/>
  <c r="M9" i="8"/>
  <c r="M10" i="8"/>
  <c r="M17" i="8" s="1"/>
  <c r="M11" i="8"/>
  <c r="M12" i="8"/>
  <c r="M13" i="8"/>
  <c r="M14" i="8"/>
  <c r="M15" i="8"/>
  <c r="M16" i="8"/>
  <c r="M8" i="8"/>
  <c r="K17" i="8"/>
  <c r="I17" i="8"/>
  <c r="S10" i="7"/>
  <c r="Q10" i="7"/>
  <c r="O10" i="7"/>
  <c r="M10" i="7"/>
  <c r="K10" i="7"/>
  <c r="I10" i="7"/>
  <c r="S10" i="6"/>
  <c r="Q10" i="6"/>
  <c r="O10" i="6"/>
  <c r="M10" i="6"/>
  <c r="K10" i="6"/>
  <c r="Y26" i="1"/>
  <c r="AK10" i="3"/>
  <c r="AI10" i="3"/>
  <c r="AG10" i="3"/>
  <c r="AA10" i="3"/>
  <c r="W10" i="3"/>
  <c r="S10" i="3"/>
  <c r="Q10" i="3"/>
  <c r="O26" i="1"/>
  <c r="K26" i="1"/>
  <c r="G26" i="1"/>
  <c r="E26" i="1"/>
  <c r="U26" i="1"/>
  <c r="W26" i="1"/>
  <c r="E10" i="15" l="1"/>
  <c r="E7" i="15"/>
  <c r="E9" i="15"/>
  <c r="I32" i="11"/>
  <c r="U9" i="11"/>
  <c r="U13" i="11"/>
  <c r="U17" i="11"/>
  <c r="U21" i="11"/>
  <c r="U25" i="11"/>
  <c r="U29" i="11"/>
  <c r="U10" i="11"/>
  <c r="U14" i="11"/>
  <c r="U18" i="11"/>
  <c r="U22" i="11"/>
  <c r="U26" i="11"/>
  <c r="U30" i="11"/>
  <c r="U11" i="11"/>
  <c r="U15" i="11"/>
  <c r="U19" i="11"/>
  <c r="U23" i="11"/>
  <c r="U27" i="11"/>
  <c r="U31" i="11"/>
  <c r="U12" i="11"/>
  <c r="U16" i="11"/>
  <c r="U20" i="11"/>
  <c r="U24" i="11"/>
  <c r="U28" i="11"/>
  <c r="U8" i="11"/>
  <c r="U32" i="11" s="1"/>
  <c r="Q25" i="9"/>
  <c r="K10" i="11" l="1"/>
  <c r="K14" i="11"/>
  <c r="K18" i="11"/>
  <c r="K22" i="11"/>
  <c r="K30" i="11"/>
  <c r="K11" i="11"/>
  <c r="K15" i="11"/>
  <c r="K19" i="11"/>
  <c r="K23" i="11"/>
  <c r="K27" i="11"/>
  <c r="K31" i="11"/>
  <c r="K12" i="11"/>
  <c r="K16" i="11"/>
  <c r="K20" i="11"/>
  <c r="K24" i="11"/>
  <c r="K28" i="11"/>
  <c r="K8" i="11"/>
  <c r="K9" i="11"/>
  <c r="K13" i="11"/>
  <c r="K17" i="11"/>
  <c r="K21" i="11"/>
  <c r="K25" i="11"/>
  <c r="K29" i="11"/>
  <c r="K26" i="11"/>
  <c r="K32" i="11" l="1"/>
</calcChain>
</file>

<file path=xl/sharedStrings.xml><?xml version="1.0" encoding="utf-8"?>
<sst xmlns="http://schemas.openxmlformats.org/spreadsheetml/2006/main" count="489" uniqueCount="115">
  <si>
    <t>صندوق سرمایه گذاری تعالی دانش مالی اسلامی</t>
  </si>
  <si>
    <t>صورت وضعیت پورتفوی</t>
  </si>
  <si>
    <t>برای ماه منتهی به 1401/04/31</t>
  </si>
  <si>
    <t>نام شرکت</t>
  </si>
  <si>
    <t>1401/03/31</t>
  </si>
  <si>
    <t>تغییرات طی دوره</t>
  </si>
  <si>
    <t>1401/04/31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</si>
  <si>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</si>
  <si>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</si>
  <si>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</si>
  <si>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</si>
  <si>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</si>
  <si>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</si>
  <si>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</si>
  <si>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</si>
  <si>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آهن و فولاد غدیر ایرانیان</t>
  </si>
  <si>
    <t>پالایش نفت اصفهان</t>
  </si>
  <si>
    <t>پالایش نفت تبریز</t>
  </si>
  <si>
    <t>پویا زرکان آق دره</t>
  </si>
  <si>
    <t>ح . سرمایه‌گذاری‌ سپه‌</t>
  </si>
  <si>
    <t>ح . سیمان‌ارومیه‌</t>
  </si>
  <si>
    <t>حمل و نقل گهرترابر سیرجان</t>
  </si>
  <si>
    <t>زرین معدن آسیا</t>
  </si>
  <si>
    <t>سرمایه گذاری تامین اجتماعی</t>
  </si>
  <si>
    <t>سرمایه گذاری صدرتامین</t>
  </si>
  <si>
    <t>سرمایه‌گذاری‌ سپه‌</t>
  </si>
  <si>
    <t>سرمایه‌گذاری‌غدیر(هلدینگ‌</t>
  </si>
  <si>
    <t>فجر انرژی خلیج فارس</t>
  </si>
  <si>
    <t>فولاد مبارکه اصفهان</t>
  </si>
  <si>
    <t>گسترش نفت و گاز پارسیان</t>
  </si>
  <si>
    <t>مبین انرژی خلیج فارس</t>
  </si>
  <si>
    <t>صنایع مس افق کرمان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</si>
  <si>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</si>
  <si>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</si>
  <si>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</si>
  <si>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</si>
  <si>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</si>
  <si>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</si>
  <si>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</si>
  <si>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</si>
  <si>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</si>
  <si>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اسنادخزانه-م3بودجه99-011110</t>
  </si>
  <si>
    <t>بله</t>
  </si>
  <si>
    <t>1399/06/22</t>
  </si>
  <si>
    <t>1401/11/10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</si>
  <si>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</si>
  <si>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</si>
  <si>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</si>
  <si>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</si>
  <si>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</si>
  <si>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</si>
  <si>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</si>
  <si>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</si>
  <si>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</si>
  <si>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مستقل مرکزی</t>
  </si>
  <si>
    <t>9507838739</t>
  </si>
  <si>
    <t>سپرده کوتاه مدت</t>
  </si>
  <si>
    <t>1400/03/02</t>
  </si>
  <si>
    <t>بانک پاسارگاد هفت تیر</t>
  </si>
  <si>
    <t>207-8100-15139318-1</t>
  </si>
  <si>
    <t>1400/11/27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</si>
  <si>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</si>
  <si>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</si>
  <si>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</si>
  <si>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</si>
  <si>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</si>
  <si>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</si>
  <si>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</si>
  <si>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</si>
  <si>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</si>
  <si>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</si>
  <si>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</si>
  <si>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</si>
  <si>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</si>
  <si>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</si>
  <si>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</si>
  <si>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</si>
  <si>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سیمان‌ارومیه‌</t>
  </si>
  <si>
    <t>1401/02/10</t>
  </si>
  <si>
    <t>1401/04/29</t>
  </si>
  <si>
    <t>1401/04/15</t>
  </si>
  <si>
    <t>1401/04/26</t>
  </si>
  <si>
    <t>سیمان ساوه</t>
  </si>
  <si>
    <t>1401/02/26</t>
  </si>
  <si>
    <t>1401/03/01</t>
  </si>
  <si>
    <t>1401/04/01</t>
  </si>
  <si>
    <t>1401/03/18</t>
  </si>
  <si>
    <t>بهای فروش</t>
  </si>
  <si>
    <t>ارزش دفتری</t>
  </si>
  <si>
    <t>سود و زیان ناشی از تغییر قیمت</t>
  </si>
  <si>
    <t>سود و زیان ناشی از فروش</t>
  </si>
  <si>
    <t>سرمایه‌ گذاری‌ پارس‌ توشه‌</t>
  </si>
  <si>
    <t>سیمان خوزستان</t>
  </si>
  <si>
    <t>ح. پالایش نفت تبریز</t>
  </si>
  <si>
    <t>پتروشیمی تندگویان</t>
  </si>
  <si>
    <t>صندوق پالایشی یکم-سهام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</si>
  <si>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</si>
  <si>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</si>
  <si>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</si>
  <si>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</si>
  <si>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</si>
  <si>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</si>
  <si>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</si>
  <si>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</si>
  <si>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</si>
  <si>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</si>
  <si>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</si>
  <si>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</si>
  <si>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</si>
  <si>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</si>
  <si>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</si>
  <si>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-</t>
  </si>
  <si>
    <t>از ابتدای سال مالی</t>
  </si>
  <si>
    <t xml:space="preserve"> تا پایان ماه</t>
  </si>
  <si>
    <t>سایر درآمدهای تنزیل سود سهام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</si>
</sst>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3" fontId="2" fillId="0" borderId="2" xfId="0" applyNumberFormat="1" applyFont="1" applyBorder="1"/>
    <xf numFmtId="37" fontId="2" fillId="0" borderId="0" xfId="0" applyNumberFormat="1" applyFont="1"/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0" fontId="2" fillId="0" borderId="1" xfId="0" applyFont="1" applyBorder="1"/>
    <xf numFmtId="10" fontId="2" fillId="0" borderId="2" xfId="1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0</xdr:rowOff>
        </xdr:from>
        <xdr:to>
          <xdr:col>12</xdr:col>
          <xdr:colOff>323850</xdr:colOff>
          <xdr:row>35</xdr:row>
          <xdr:rowOff>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1A287-7818-436C-AA50-3878BB6D335E}">
  <dimension ref="A1"/>
  <sheetViews>
    <sheetView rightToLeft="1" workbookViewId="0"/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3073" r:id="rId4">
          <objectPr defaultSize="0" r:id="rId5">
            <anchor moveWithCells="1">
              <from>
                <xdr:col>0</xdr:col>
                <xdr:colOff>19050</xdr:colOff>
                <xdr:row>0</xdr:row>
                <xdr:rowOff>0</xdr:rowOff>
              </from>
              <to>
                <xdr:col>12</xdr:col>
                <xdr:colOff>323850</xdr:colOff>
                <xdr:row>35</xdr:row>
                <xdr:rowOff>0</xdr:rowOff>
              </to>
            </anchor>
          </objectPr>
        </oleObject>
      </mc:Choice>
      <mc:Fallback>
        <oleObject progId="Document" shapeId="3073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33"/>
  <sheetViews>
    <sheetView rightToLeft="1" topLeftCell="A16" workbookViewId="0">
      <selection activeCell="U34" sqref="C33:U34"/>
    </sheetView>
  </sheetViews>
  <sheetFormatPr defaultRowHeight="24"/>
  <cols>
    <col min="1" max="1" width="26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5.710937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8554687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15" style="1" bestFit="1" customWidth="1"/>
    <col min="18" max="18" width="1" style="1" customWidth="1"/>
    <col min="19" max="19" width="1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ht="24.75">
      <c r="A3" s="17" t="s">
        <v>61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6" spans="1:21" ht="24.75">
      <c r="A6" s="18" t="s">
        <v>3</v>
      </c>
      <c r="C6" s="19" t="s">
        <v>63</v>
      </c>
      <c r="D6" s="19" t="s">
        <v>63</v>
      </c>
      <c r="E6" s="19" t="s">
        <v>63</v>
      </c>
      <c r="F6" s="19" t="s">
        <v>63</v>
      </c>
      <c r="G6" s="19" t="s">
        <v>63</v>
      </c>
      <c r="H6" s="19" t="s">
        <v>63</v>
      </c>
      <c r="I6" s="19" t="s">
        <v>63</v>
      </c>
      <c r="J6" s="19" t="s">
        <v>63</v>
      </c>
      <c r="K6" s="19" t="s">
        <v>63</v>
      </c>
      <c r="M6" s="19" t="s">
        <v>64</v>
      </c>
      <c r="N6" s="19" t="s">
        <v>64</v>
      </c>
      <c r="O6" s="19" t="s">
        <v>64</v>
      </c>
      <c r="P6" s="19" t="s">
        <v>64</v>
      </c>
      <c r="Q6" s="19" t="s">
        <v>64</v>
      </c>
      <c r="R6" s="19" t="s">
        <v>64</v>
      </c>
      <c r="S6" s="19" t="s">
        <v>64</v>
      </c>
      <c r="T6" s="19" t="s">
        <v>64</v>
      </c>
      <c r="U6" s="19" t="s">
        <v>64</v>
      </c>
    </row>
    <row r="7" spans="1:21" ht="24.75">
      <c r="A7" s="19" t="s">
        <v>3</v>
      </c>
      <c r="C7" s="19" t="s">
        <v>96</v>
      </c>
      <c r="D7" s="14"/>
      <c r="E7" s="20" t="s">
        <v>97</v>
      </c>
      <c r="G7" s="19" t="s">
        <v>98</v>
      </c>
      <c r="I7" s="19" t="s">
        <v>51</v>
      </c>
      <c r="K7" s="19" t="s">
        <v>99</v>
      </c>
      <c r="M7" s="19" t="s">
        <v>96</v>
      </c>
      <c r="O7" s="19" t="s">
        <v>97</v>
      </c>
      <c r="Q7" s="19" t="s">
        <v>98</v>
      </c>
      <c r="S7" s="19" t="s">
        <v>51</v>
      </c>
      <c r="U7" s="19" t="s">
        <v>99</v>
      </c>
    </row>
    <row r="8" spans="1:21">
      <c r="A8" s="1" t="s">
        <v>20</v>
      </c>
      <c r="C8" s="12">
        <v>0</v>
      </c>
      <c r="D8" s="12"/>
      <c r="E8" s="12">
        <v>0</v>
      </c>
      <c r="F8" s="12"/>
      <c r="G8" s="12">
        <v>-24985</v>
      </c>
      <c r="H8" s="12"/>
      <c r="I8" s="12">
        <f>C8+E8+G8</f>
        <v>-24985</v>
      </c>
      <c r="J8" s="12"/>
      <c r="K8" s="7">
        <f>I8/$I$32</f>
        <v>1.1874205624673523E-5</v>
      </c>
      <c r="L8" s="12"/>
      <c r="M8" s="12">
        <v>0</v>
      </c>
      <c r="N8" s="12"/>
      <c r="O8" s="12">
        <v>0</v>
      </c>
      <c r="P8" s="12"/>
      <c r="Q8" s="12">
        <v>14997754</v>
      </c>
      <c r="R8" s="12"/>
      <c r="S8" s="12">
        <f>M8+O8+Q8</f>
        <v>14997754</v>
      </c>
      <c r="T8" s="12"/>
      <c r="U8" s="7">
        <f>S8/$S$32</f>
        <v>2.7683118252483413E-3</v>
      </c>
    </row>
    <row r="9" spans="1:21">
      <c r="A9" s="1" t="s">
        <v>91</v>
      </c>
      <c r="C9" s="12">
        <v>0</v>
      </c>
      <c r="D9" s="12"/>
      <c r="E9" s="12">
        <v>0</v>
      </c>
      <c r="F9" s="12"/>
      <c r="G9" s="12">
        <v>0</v>
      </c>
      <c r="H9" s="12"/>
      <c r="I9" s="12">
        <f t="shared" ref="I9:I30" si="0">C9+E9+G9</f>
        <v>0</v>
      </c>
      <c r="J9" s="12"/>
      <c r="K9" s="7">
        <f t="shared" ref="K9:K31" si="1">I9/$I$32</f>
        <v>0</v>
      </c>
      <c r="L9" s="12"/>
      <c r="M9" s="12">
        <v>0</v>
      </c>
      <c r="N9" s="12"/>
      <c r="O9" s="12">
        <v>0</v>
      </c>
      <c r="P9" s="12"/>
      <c r="Q9" s="12">
        <v>98447296</v>
      </c>
      <c r="R9" s="12"/>
      <c r="S9" s="12">
        <f t="shared" ref="S9:S30" si="2">M9+O9+Q9</f>
        <v>98447296</v>
      </c>
      <c r="T9" s="12"/>
      <c r="U9" s="7">
        <f t="shared" ref="U9:U31" si="3">S9/$S$32</f>
        <v>1.817157513588526E-2</v>
      </c>
    </row>
    <row r="10" spans="1:21">
      <c r="A10" s="1" t="s">
        <v>77</v>
      </c>
      <c r="C10" s="12">
        <v>0</v>
      </c>
      <c r="D10" s="12"/>
      <c r="E10" s="12">
        <v>0</v>
      </c>
      <c r="F10" s="12"/>
      <c r="G10" s="12">
        <v>0</v>
      </c>
      <c r="H10" s="12"/>
      <c r="I10" s="12">
        <f t="shared" si="0"/>
        <v>0</v>
      </c>
      <c r="J10" s="12"/>
      <c r="K10" s="7">
        <f t="shared" si="1"/>
        <v>0</v>
      </c>
      <c r="L10" s="12"/>
      <c r="M10" s="12">
        <v>166012487</v>
      </c>
      <c r="N10" s="12"/>
      <c r="O10" s="12">
        <v>0</v>
      </c>
      <c r="P10" s="12"/>
      <c r="Q10" s="12">
        <v>106039381</v>
      </c>
      <c r="R10" s="12"/>
      <c r="S10" s="12">
        <f t="shared" si="2"/>
        <v>272051868</v>
      </c>
      <c r="T10" s="12"/>
      <c r="U10" s="7">
        <f t="shared" si="3"/>
        <v>5.0215812532016513E-2</v>
      </c>
    </row>
    <row r="11" spans="1:21">
      <c r="A11" s="1" t="s">
        <v>17</v>
      </c>
      <c r="C11" s="12">
        <v>0</v>
      </c>
      <c r="D11" s="12"/>
      <c r="E11" s="12">
        <v>-174312790</v>
      </c>
      <c r="F11" s="12"/>
      <c r="G11" s="12">
        <v>0</v>
      </c>
      <c r="H11" s="12"/>
      <c r="I11" s="12">
        <f t="shared" si="0"/>
        <v>-174312790</v>
      </c>
      <c r="J11" s="12"/>
      <c r="K11" s="7">
        <f t="shared" si="1"/>
        <v>8.2842742104083836E-2</v>
      </c>
      <c r="L11" s="12"/>
      <c r="M11" s="12">
        <v>0</v>
      </c>
      <c r="N11" s="12"/>
      <c r="O11" s="12">
        <v>152828397</v>
      </c>
      <c r="P11" s="12"/>
      <c r="Q11" s="12">
        <v>247964087</v>
      </c>
      <c r="R11" s="12"/>
      <c r="S11" s="12">
        <f t="shared" si="2"/>
        <v>400792484</v>
      </c>
      <c r="T11" s="12"/>
      <c r="U11" s="7">
        <f t="shared" si="3"/>
        <v>7.3978981981425787E-2</v>
      </c>
    </row>
    <row r="12" spans="1:21">
      <c r="A12" s="1" t="s">
        <v>16</v>
      </c>
      <c r="C12" s="12">
        <v>230836906</v>
      </c>
      <c r="D12" s="12"/>
      <c r="E12" s="12">
        <v>-203647122</v>
      </c>
      <c r="F12" s="12"/>
      <c r="G12" s="12">
        <v>0</v>
      </c>
      <c r="H12" s="12"/>
      <c r="I12" s="12">
        <f t="shared" si="0"/>
        <v>27189784</v>
      </c>
      <c r="J12" s="12"/>
      <c r="K12" s="7">
        <f t="shared" si="1"/>
        <v>-1.2922036666258081E-2</v>
      </c>
      <c r="L12" s="12"/>
      <c r="M12" s="12">
        <v>230836906</v>
      </c>
      <c r="N12" s="12"/>
      <c r="O12" s="12">
        <v>265635670</v>
      </c>
      <c r="P12" s="12"/>
      <c r="Q12" s="12">
        <v>369264218</v>
      </c>
      <c r="R12" s="12"/>
      <c r="S12" s="12">
        <f t="shared" si="2"/>
        <v>865736794</v>
      </c>
      <c r="T12" s="12"/>
      <c r="U12" s="7">
        <f t="shared" si="3"/>
        <v>0.15979922089552789</v>
      </c>
    </row>
    <row r="13" spans="1:21">
      <c r="A13" s="1" t="s">
        <v>28</v>
      </c>
      <c r="C13" s="12">
        <v>0</v>
      </c>
      <c r="D13" s="12"/>
      <c r="E13" s="12">
        <v>-89066880</v>
      </c>
      <c r="F13" s="12"/>
      <c r="G13" s="12">
        <v>0</v>
      </c>
      <c r="H13" s="12"/>
      <c r="I13" s="12">
        <f t="shared" si="0"/>
        <v>-89066880</v>
      </c>
      <c r="J13" s="12"/>
      <c r="K13" s="7">
        <f t="shared" si="1"/>
        <v>4.2329335500024885E-2</v>
      </c>
      <c r="L13" s="12"/>
      <c r="M13" s="12">
        <v>0</v>
      </c>
      <c r="N13" s="12"/>
      <c r="O13" s="12">
        <v>-60734664</v>
      </c>
      <c r="P13" s="12"/>
      <c r="Q13" s="12">
        <v>127356993</v>
      </c>
      <c r="R13" s="12"/>
      <c r="S13" s="12">
        <f t="shared" si="2"/>
        <v>66622329</v>
      </c>
      <c r="T13" s="12"/>
      <c r="U13" s="7">
        <f t="shared" si="3"/>
        <v>1.2297266723823147E-2</v>
      </c>
    </row>
    <row r="14" spans="1:21">
      <c r="A14" s="1" t="s">
        <v>29</v>
      </c>
      <c r="C14" s="12">
        <v>0</v>
      </c>
      <c r="D14" s="12"/>
      <c r="E14" s="12">
        <v>-55169775</v>
      </c>
      <c r="F14" s="12"/>
      <c r="G14" s="12">
        <v>0</v>
      </c>
      <c r="H14" s="12"/>
      <c r="I14" s="12">
        <f t="shared" si="0"/>
        <v>-55169775</v>
      </c>
      <c r="J14" s="12"/>
      <c r="K14" s="7">
        <f t="shared" si="1"/>
        <v>2.6219621877805594E-2</v>
      </c>
      <c r="L14" s="12"/>
      <c r="M14" s="12">
        <v>0</v>
      </c>
      <c r="N14" s="12"/>
      <c r="O14" s="12">
        <v>34375950</v>
      </c>
      <c r="P14" s="12"/>
      <c r="Q14" s="12">
        <v>42618017</v>
      </c>
      <c r="R14" s="12"/>
      <c r="S14" s="12">
        <f t="shared" si="2"/>
        <v>76993967</v>
      </c>
      <c r="T14" s="12"/>
      <c r="U14" s="7">
        <f t="shared" si="3"/>
        <v>1.4211681917097757E-2</v>
      </c>
    </row>
    <row r="15" spans="1:21">
      <c r="A15" s="1" t="s">
        <v>92</v>
      </c>
      <c r="C15" s="12">
        <v>0</v>
      </c>
      <c r="D15" s="12"/>
      <c r="E15" s="12">
        <v>0</v>
      </c>
      <c r="F15" s="12"/>
      <c r="G15" s="12">
        <v>0</v>
      </c>
      <c r="H15" s="12"/>
      <c r="I15" s="12">
        <f t="shared" si="0"/>
        <v>0</v>
      </c>
      <c r="J15" s="12"/>
      <c r="K15" s="7">
        <f t="shared" si="1"/>
        <v>0</v>
      </c>
      <c r="L15" s="12"/>
      <c r="M15" s="12">
        <v>0</v>
      </c>
      <c r="N15" s="12"/>
      <c r="O15" s="12">
        <v>0</v>
      </c>
      <c r="P15" s="12"/>
      <c r="Q15" s="12">
        <v>173384552</v>
      </c>
      <c r="R15" s="12"/>
      <c r="S15" s="12">
        <f t="shared" si="2"/>
        <v>173384552</v>
      </c>
      <c r="T15" s="12"/>
      <c r="U15" s="7">
        <f t="shared" si="3"/>
        <v>3.2003625717356474E-2</v>
      </c>
    </row>
    <row r="16" spans="1:21">
      <c r="A16" s="1" t="s">
        <v>93</v>
      </c>
      <c r="C16" s="12">
        <v>0</v>
      </c>
      <c r="D16" s="12"/>
      <c r="E16" s="12">
        <v>0</v>
      </c>
      <c r="F16" s="12"/>
      <c r="G16" s="12">
        <v>0</v>
      </c>
      <c r="H16" s="12"/>
      <c r="I16" s="12">
        <f t="shared" si="0"/>
        <v>0</v>
      </c>
      <c r="J16" s="12"/>
      <c r="K16" s="7">
        <f t="shared" si="1"/>
        <v>0</v>
      </c>
      <c r="L16" s="12"/>
      <c r="M16" s="12">
        <v>0</v>
      </c>
      <c r="N16" s="12"/>
      <c r="O16" s="12">
        <v>0</v>
      </c>
      <c r="P16" s="12"/>
      <c r="Q16" s="12">
        <v>60172312</v>
      </c>
      <c r="R16" s="12"/>
      <c r="S16" s="12">
        <f t="shared" si="2"/>
        <v>60172312</v>
      </c>
      <c r="T16" s="12"/>
      <c r="U16" s="7">
        <f t="shared" si="3"/>
        <v>1.1106711235704537E-2</v>
      </c>
    </row>
    <row r="17" spans="1:21">
      <c r="A17" s="1" t="s">
        <v>24</v>
      </c>
      <c r="C17" s="12">
        <v>0</v>
      </c>
      <c r="D17" s="12"/>
      <c r="E17" s="12">
        <v>-155071800</v>
      </c>
      <c r="F17" s="12"/>
      <c r="G17" s="12">
        <v>0</v>
      </c>
      <c r="H17" s="12"/>
      <c r="I17" s="12">
        <f t="shared" si="0"/>
        <v>-155071800</v>
      </c>
      <c r="J17" s="12"/>
      <c r="K17" s="7">
        <f t="shared" si="1"/>
        <v>7.3698396629507612E-2</v>
      </c>
      <c r="L17" s="12"/>
      <c r="M17" s="12">
        <v>0</v>
      </c>
      <c r="N17" s="12"/>
      <c r="O17" s="12">
        <v>84012219</v>
      </c>
      <c r="P17" s="12"/>
      <c r="Q17" s="12">
        <v>61161540</v>
      </c>
      <c r="R17" s="12"/>
      <c r="S17" s="12">
        <f t="shared" si="2"/>
        <v>145173759</v>
      </c>
      <c r="T17" s="12"/>
      <c r="U17" s="7">
        <f t="shared" si="3"/>
        <v>2.6796427902168071E-2</v>
      </c>
    </row>
    <row r="18" spans="1:21">
      <c r="A18" s="1" t="s">
        <v>82</v>
      </c>
      <c r="C18" s="12">
        <v>0</v>
      </c>
      <c r="D18" s="12"/>
      <c r="E18" s="12">
        <v>0</v>
      </c>
      <c r="F18" s="12"/>
      <c r="G18" s="12">
        <v>0</v>
      </c>
      <c r="H18" s="12"/>
      <c r="I18" s="12">
        <f t="shared" si="0"/>
        <v>0</v>
      </c>
      <c r="J18" s="12"/>
      <c r="K18" s="7">
        <f t="shared" si="1"/>
        <v>0</v>
      </c>
      <c r="L18" s="12"/>
      <c r="M18" s="12">
        <v>202846331</v>
      </c>
      <c r="N18" s="12"/>
      <c r="O18" s="12">
        <v>0</v>
      </c>
      <c r="P18" s="12"/>
      <c r="Q18" s="12">
        <v>-33592974</v>
      </c>
      <c r="R18" s="12"/>
      <c r="S18" s="12">
        <f t="shared" si="2"/>
        <v>169253357</v>
      </c>
      <c r="T18" s="12"/>
      <c r="U18" s="7">
        <f t="shared" si="3"/>
        <v>3.1241082474487789E-2</v>
      </c>
    </row>
    <row r="19" spans="1:21">
      <c r="A19" s="1" t="s">
        <v>23</v>
      </c>
      <c r="C19" s="12">
        <v>0</v>
      </c>
      <c r="D19" s="12"/>
      <c r="E19" s="12">
        <v>-43241175</v>
      </c>
      <c r="F19" s="12"/>
      <c r="G19" s="12">
        <v>0</v>
      </c>
      <c r="H19" s="12"/>
      <c r="I19" s="12">
        <f t="shared" si="0"/>
        <v>-43241175</v>
      </c>
      <c r="J19" s="12"/>
      <c r="K19" s="7">
        <f t="shared" si="1"/>
        <v>2.0550514444766545E-2</v>
      </c>
      <c r="L19" s="12"/>
      <c r="M19" s="12">
        <v>0</v>
      </c>
      <c r="N19" s="12"/>
      <c r="O19" s="12">
        <v>-236855387</v>
      </c>
      <c r="P19" s="12"/>
      <c r="Q19" s="12">
        <v>-36001934</v>
      </c>
      <c r="R19" s="12"/>
      <c r="S19" s="12">
        <f t="shared" si="2"/>
        <v>-272857321</v>
      </c>
      <c r="T19" s="12"/>
      <c r="U19" s="7">
        <f t="shared" si="3"/>
        <v>-5.0364484464132601E-2</v>
      </c>
    </row>
    <row r="20" spans="1:21">
      <c r="A20" s="1" t="s">
        <v>94</v>
      </c>
      <c r="C20" s="12">
        <v>0</v>
      </c>
      <c r="D20" s="12"/>
      <c r="E20" s="12">
        <v>0</v>
      </c>
      <c r="F20" s="12"/>
      <c r="G20" s="12">
        <v>0</v>
      </c>
      <c r="H20" s="12"/>
      <c r="I20" s="12">
        <f t="shared" si="0"/>
        <v>0</v>
      </c>
      <c r="J20" s="12"/>
      <c r="K20" s="7">
        <f t="shared" si="1"/>
        <v>0</v>
      </c>
      <c r="L20" s="12"/>
      <c r="M20" s="12">
        <v>0</v>
      </c>
      <c r="N20" s="12"/>
      <c r="O20" s="12">
        <v>0</v>
      </c>
      <c r="P20" s="12"/>
      <c r="Q20" s="12">
        <v>224426302</v>
      </c>
      <c r="R20" s="12"/>
      <c r="S20" s="12">
        <f t="shared" si="2"/>
        <v>224426302</v>
      </c>
      <c r="T20" s="12"/>
      <c r="U20" s="7">
        <f t="shared" si="3"/>
        <v>4.1425001751819339E-2</v>
      </c>
    </row>
    <row r="21" spans="1:21">
      <c r="A21" s="1" t="s">
        <v>95</v>
      </c>
      <c r="C21" s="12">
        <v>0</v>
      </c>
      <c r="D21" s="12"/>
      <c r="E21" s="12">
        <v>0</v>
      </c>
      <c r="F21" s="12"/>
      <c r="G21" s="12">
        <v>0</v>
      </c>
      <c r="H21" s="12"/>
      <c r="I21" s="12">
        <f t="shared" si="0"/>
        <v>0</v>
      </c>
      <c r="J21" s="12"/>
      <c r="K21" s="7">
        <f t="shared" si="1"/>
        <v>0</v>
      </c>
      <c r="L21" s="12"/>
      <c r="M21" s="12">
        <v>0</v>
      </c>
      <c r="N21" s="12"/>
      <c r="O21" s="12">
        <v>0</v>
      </c>
      <c r="P21" s="12"/>
      <c r="Q21" s="12">
        <v>4671</v>
      </c>
      <c r="R21" s="12"/>
      <c r="S21" s="12">
        <f t="shared" si="2"/>
        <v>4671</v>
      </c>
      <c r="T21" s="12"/>
      <c r="U21" s="7">
        <f t="shared" si="3"/>
        <v>8.6218139967724514E-7</v>
      </c>
    </row>
    <row r="22" spans="1:21">
      <c r="A22" s="1" t="s">
        <v>18</v>
      </c>
      <c r="C22" s="12">
        <v>0</v>
      </c>
      <c r="D22" s="12"/>
      <c r="E22" s="12">
        <v>-375750900</v>
      </c>
      <c r="F22" s="12"/>
      <c r="G22" s="12">
        <v>0</v>
      </c>
      <c r="H22" s="12"/>
      <c r="I22" s="12">
        <f t="shared" si="0"/>
        <v>-375750900</v>
      </c>
      <c r="J22" s="12"/>
      <c r="K22" s="7">
        <f t="shared" si="1"/>
        <v>0.17857688414072997</v>
      </c>
      <c r="L22" s="12"/>
      <c r="M22" s="12">
        <v>335000000</v>
      </c>
      <c r="N22" s="12"/>
      <c r="O22" s="12">
        <v>-454408283</v>
      </c>
      <c r="P22" s="12"/>
      <c r="Q22" s="12">
        <v>53933870</v>
      </c>
      <c r="R22" s="12"/>
      <c r="S22" s="12">
        <f t="shared" si="2"/>
        <v>-65474413</v>
      </c>
      <c r="T22" s="12"/>
      <c r="U22" s="7">
        <f t="shared" si="3"/>
        <v>-1.2085382368526229E-2</v>
      </c>
    </row>
    <row r="23" spans="1:21">
      <c r="A23" s="1" t="s">
        <v>21</v>
      </c>
      <c r="C23" s="12">
        <v>24435146</v>
      </c>
      <c r="D23" s="12"/>
      <c r="E23" s="12">
        <v>-219188025</v>
      </c>
      <c r="F23" s="12"/>
      <c r="G23" s="12">
        <v>0</v>
      </c>
      <c r="H23" s="12"/>
      <c r="I23" s="12">
        <f t="shared" si="0"/>
        <v>-194752879</v>
      </c>
      <c r="J23" s="12"/>
      <c r="K23" s="7">
        <f t="shared" si="1"/>
        <v>9.2556963427783162E-2</v>
      </c>
      <c r="L23" s="12"/>
      <c r="M23" s="12">
        <v>24435146</v>
      </c>
      <c r="N23" s="12"/>
      <c r="O23" s="12">
        <v>260933081</v>
      </c>
      <c r="P23" s="12"/>
      <c r="Q23" s="12">
        <v>1121921999</v>
      </c>
      <c r="R23" s="12"/>
      <c r="S23" s="12">
        <f t="shared" si="2"/>
        <v>1407290226</v>
      </c>
      <c r="T23" s="12"/>
      <c r="U23" s="7">
        <f t="shared" si="3"/>
        <v>0.25976010635940627</v>
      </c>
    </row>
    <row r="24" spans="1:21">
      <c r="A24" s="1" t="s">
        <v>15</v>
      </c>
      <c r="C24" s="12">
        <v>0</v>
      </c>
      <c r="D24" s="12"/>
      <c r="E24" s="12">
        <v>-403584300</v>
      </c>
      <c r="F24" s="12"/>
      <c r="G24" s="12">
        <v>0</v>
      </c>
      <c r="H24" s="12"/>
      <c r="I24" s="12">
        <f t="shared" si="0"/>
        <v>-403584300</v>
      </c>
      <c r="J24" s="12"/>
      <c r="K24" s="7">
        <f t="shared" si="1"/>
        <v>0.19180480148448775</v>
      </c>
      <c r="L24" s="12"/>
      <c r="M24" s="12">
        <v>340000000</v>
      </c>
      <c r="N24" s="12"/>
      <c r="O24" s="12">
        <v>298480683</v>
      </c>
      <c r="P24" s="12"/>
      <c r="Q24" s="12">
        <v>1111068620</v>
      </c>
      <c r="R24" s="12"/>
      <c r="S24" s="12">
        <f t="shared" si="2"/>
        <v>1749549303</v>
      </c>
      <c r="T24" s="12"/>
      <c r="U24" s="7">
        <f t="shared" si="3"/>
        <v>0.32293488907405021</v>
      </c>
    </row>
    <row r="25" spans="1:21">
      <c r="A25" s="1" t="s">
        <v>22</v>
      </c>
      <c r="C25" s="12">
        <v>118530928</v>
      </c>
      <c r="D25" s="12"/>
      <c r="E25" s="12">
        <v>-492054750</v>
      </c>
      <c r="F25" s="12"/>
      <c r="G25" s="12">
        <v>0</v>
      </c>
      <c r="H25" s="12"/>
      <c r="I25" s="12">
        <f t="shared" si="0"/>
        <v>-373523822</v>
      </c>
      <c r="J25" s="12"/>
      <c r="K25" s="7">
        <f t="shared" si="1"/>
        <v>0.1775184578003583</v>
      </c>
      <c r="L25" s="12"/>
      <c r="M25" s="12">
        <v>118530928</v>
      </c>
      <c r="N25" s="12"/>
      <c r="O25" s="12">
        <v>-540212147</v>
      </c>
      <c r="P25" s="12"/>
      <c r="Q25" s="12">
        <v>0</v>
      </c>
      <c r="R25" s="12"/>
      <c r="S25" s="12">
        <f t="shared" si="2"/>
        <v>-421681219</v>
      </c>
      <c r="T25" s="12"/>
      <c r="U25" s="7">
        <f t="shared" si="3"/>
        <v>-7.7834661446162912E-2</v>
      </c>
    </row>
    <row r="26" spans="1:21">
      <c r="A26" s="1" t="s">
        <v>30</v>
      </c>
      <c r="C26" s="12">
        <v>279446408</v>
      </c>
      <c r="D26" s="12"/>
      <c r="E26" s="12">
        <v>-212726703</v>
      </c>
      <c r="F26" s="12"/>
      <c r="G26" s="12">
        <v>0</v>
      </c>
      <c r="H26" s="12"/>
      <c r="I26" s="12">
        <f t="shared" si="0"/>
        <v>66719705</v>
      </c>
      <c r="J26" s="12"/>
      <c r="K26" s="7">
        <f t="shared" si="1"/>
        <v>-3.1708765114571068E-2</v>
      </c>
      <c r="L26" s="12"/>
      <c r="M26" s="12">
        <v>279446408</v>
      </c>
      <c r="N26" s="12"/>
      <c r="O26" s="12">
        <v>17382107</v>
      </c>
      <c r="P26" s="12"/>
      <c r="Q26" s="12">
        <v>0</v>
      </c>
      <c r="R26" s="12"/>
      <c r="S26" s="12">
        <f t="shared" si="2"/>
        <v>296828515</v>
      </c>
      <c r="T26" s="12"/>
      <c r="U26" s="7">
        <f t="shared" si="3"/>
        <v>5.4789129635371046E-2</v>
      </c>
    </row>
    <row r="27" spans="1:21">
      <c r="A27" s="1" t="s">
        <v>27</v>
      </c>
      <c r="C27" s="12">
        <v>373368607</v>
      </c>
      <c r="D27" s="12"/>
      <c r="E27" s="12">
        <v>-405572400</v>
      </c>
      <c r="F27" s="12"/>
      <c r="G27" s="12">
        <v>0</v>
      </c>
      <c r="H27" s="12"/>
      <c r="I27" s="12">
        <f t="shared" si="0"/>
        <v>-32203793</v>
      </c>
      <c r="J27" s="12"/>
      <c r="K27" s="7">
        <f t="shared" si="1"/>
        <v>1.5304961375882404E-2</v>
      </c>
      <c r="L27" s="12"/>
      <c r="M27" s="12">
        <v>373368607</v>
      </c>
      <c r="N27" s="12"/>
      <c r="O27" s="12">
        <v>-125702095</v>
      </c>
      <c r="P27" s="12"/>
      <c r="Q27" s="12">
        <v>0</v>
      </c>
      <c r="R27" s="12"/>
      <c r="S27" s="12">
        <f t="shared" si="2"/>
        <v>247666512</v>
      </c>
      <c r="T27" s="12"/>
      <c r="U27" s="7">
        <f t="shared" si="3"/>
        <v>4.5714720610006684E-2</v>
      </c>
    </row>
    <row r="28" spans="1:21">
      <c r="A28" s="1" t="s">
        <v>25</v>
      </c>
      <c r="C28" s="12">
        <v>0</v>
      </c>
      <c r="D28" s="12"/>
      <c r="E28" s="12">
        <v>-145081504</v>
      </c>
      <c r="F28" s="12"/>
      <c r="G28" s="12">
        <v>0</v>
      </c>
      <c r="H28" s="12"/>
      <c r="I28" s="12">
        <f t="shared" si="0"/>
        <v>-145081504</v>
      </c>
      <c r="J28" s="12"/>
      <c r="K28" s="7">
        <f t="shared" si="1"/>
        <v>6.8950474718146665E-2</v>
      </c>
      <c r="L28" s="12"/>
      <c r="M28" s="12">
        <v>0</v>
      </c>
      <c r="N28" s="12"/>
      <c r="O28" s="12">
        <v>-7308648</v>
      </c>
      <c r="P28" s="12"/>
      <c r="Q28" s="12">
        <v>0</v>
      </c>
      <c r="R28" s="12"/>
      <c r="S28" s="12">
        <f t="shared" si="2"/>
        <v>-7308648</v>
      </c>
      <c r="T28" s="12"/>
      <c r="U28" s="7">
        <f t="shared" si="3"/>
        <v>-1.3490431090533714E-3</v>
      </c>
    </row>
    <row r="29" spans="1:21">
      <c r="A29" s="1" t="s">
        <v>26</v>
      </c>
      <c r="C29" s="12">
        <v>0</v>
      </c>
      <c r="D29" s="12"/>
      <c r="E29" s="12">
        <v>-52608092</v>
      </c>
      <c r="F29" s="12"/>
      <c r="G29" s="12">
        <v>0</v>
      </c>
      <c r="H29" s="12"/>
      <c r="I29" s="12">
        <f t="shared" si="0"/>
        <v>-52608092</v>
      </c>
      <c r="J29" s="12"/>
      <c r="K29" s="7">
        <f t="shared" si="1"/>
        <v>2.500217338121842E-2</v>
      </c>
      <c r="L29" s="12"/>
      <c r="M29" s="12">
        <v>0</v>
      </c>
      <c r="N29" s="12"/>
      <c r="O29" s="12">
        <v>-53148924</v>
      </c>
      <c r="P29" s="12"/>
      <c r="Q29" s="12">
        <v>0</v>
      </c>
      <c r="R29" s="12"/>
      <c r="S29" s="12">
        <f t="shared" si="2"/>
        <v>-53148924</v>
      </c>
      <c r="T29" s="12"/>
      <c r="U29" s="7">
        <f t="shared" si="3"/>
        <v>-9.8103219194304279E-3</v>
      </c>
    </row>
    <row r="30" spans="1:21">
      <c r="A30" s="1" t="s">
        <v>19</v>
      </c>
      <c r="C30" s="12">
        <v>0</v>
      </c>
      <c r="D30" s="12"/>
      <c r="E30" s="12">
        <v>-100413101</v>
      </c>
      <c r="F30" s="12"/>
      <c r="G30" s="12">
        <v>0</v>
      </c>
      <c r="H30" s="12"/>
      <c r="I30" s="12">
        <f t="shared" si="0"/>
        <v>-100413101</v>
      </c>
      <c r="J30" s="12"/>
      <c r="K30" s="7">
        <f t="shared" si="1"/>
        <v>4.7721665346612395E-2</v>
      </c>
      <c r="L30" s="12"/>
      <c r="M30" s="12">
        <v>0</v>
      </c>
      <c r="N30" s="12"/>
      <c r="O30" s="12">
        <v>-28023617</v>
      </c>
      <c r="P30" s="12"/>
      <c r="Q30" s="12">
        <v>0</v>
      </c>
      <c r="R30" s="12"/>
      <c r="S30" s="12">
        <f t="shared" si="2"/>
        <v>-28023617</v>
      </c>
      <c r="T30" s="12"/>
      <c r="U30" s="7">
        <f t="shared" si="3"/>
        <v>-5.1726485397300456E-3</v>
      </c>
    </row>
    <row r="31" spans="1:21">
      <c r="A31" s="1" t="s">
        <v>31</v>
      </c>
      <c r="C31" s="12">
        <v>0</v>
      </c>
      <c r="D31" s="12"/>
      <c r="E31" s="12">
        <v>-3244449</v>
      </c>
      <c r="F31" s="12"/>
      <c r="G31" s="12">
        <v>0</v>
      </c>
      <c r="H31" s="12"/>
      <c r="I31" s="12">
        <f>C31+E31+G31</f>
        <v>-3244449</v>
      </c>
      <c r="J31" s="12"/>
      <c r="K31" s="7">
        <f t="shared" si="1"/>
        <v>1.5419353437969338E-3</v>
      </c>
      <c r="L31" s="12"/>
      <c r="M31" s="12">
        <v>0</v>
      </c>
      <c r="N31" s="12"/>
      <c r="O31" s="12">
        <v>-3244449</v>
      </c>
      <c r="P31" s="12"/>
      <c r="Q31" s="12">
        <v>0</v>
      </c>
      <c r="R31" s="12"/>
      <c r="S31" s="12">
        <f>M31+O31+Q31</f>
        <v>-3244449</v>
      </c>
      <c r="T31" s="12"/>
      <c r="U31" s="7">
        <f t="shared" si="3"/>
        <v>-5.9886610575924607E-4</v>
      </c>
    </row>
    <row r="32" spans="1:21" ht="24.75" thickBot="1">
      <c r="C32" s="13">
        <f>SUM(C8:C31)</f>
        <v>1026617995</v>
      </c>
      <c r="D32" s="12"/>
      <c r="E32" s="13">
        <f>SUM(E8:E31)</f>
        <v>-3130733766</v>
      </c>
      <c r="F32" s="12"/>
      <c r="G32" s="13">
        <f>SUM(G8:G31)</f>
        <v>-24985</v>
      </c>
      <c r="H32" s="12"/>
      <c r="I32" s="13">
        <f>SUM(I8:I31)</f>
        <v>-2104140756</v>
      </c>
      <c r="J32" s="12"/>
      <c r="K32" s="15">
        <f>SUM(K8:K31)</f>
        <v>1</v>
      </c>
      <c r="L32" s="12"/>
      <c r="M32" s="13">
        <f>SUM(M8:M31)</f>
        <v>2070476813</v>
      </c>
      <c r="N32" s="12"/>
      <c r="O32" s="13">
        <f>SUM(O8:O31)</f>
        <v>-395990107</v>
      </c>
      <c r="P32" s="12"/>
      <c r="Q32" s="13">
        <f>SUM(Q8:Q31)</f>
        <v>3743166704</v>
      </c>
      <c r="R32" s="12"/>
      <c r="S32" s="13">
        <f>SUM(S8:S31)</f>
        <v>5417653410</v>
      </c>
      <c r="T32" s="12"/>
      <c r="U32" s="15">
        <f>SUM(U8:U31)</f>
        <v>1.0000000000000002</v>
      </c>
    </row>
    <row r="33" spans="3:17" ht="24.75" thickTop="1">
      <c r="C33" s="11"/>
      <c r="E33" s="11"/>
      <c r="G33" s="11"/>
      <c r="M33" s="11"/>
      <c r="O33" s="11"/>
      <c r="Q33" s="11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10"/>
  <sheetViews>
    <sheetView rightToLeft="1" topLeftCell="A4" workbookViewId="0">
      <selection activeCell="Q10" sqref="E10:Q12"/>
    </sheetView>
  </sheetViews>
  <sheetFormatPr defaultRowHeight="24"/>
  <cols>
    <col min="1" max="1" width="28.85546875" style="1" bestFit="1" customWidth="1"/>
    <col min="2" max="2" width="1" style="1" customWidth="1"/>
    <col min="3" max="3" width="18.14062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2.42578125" style="1" bestFit="1" customWidth="1"/>
    <col min="10" max="10" width="1" style="1" customWidth="1"/>
    <col min="11" max="11" width="18.140625" style="1" bestFit="1" customWidth="1"/>
    <col min="12" max="12" width="1" style="1" customWidth="1"/>
    <col min="13" max="13" width="19.42578125" style="1" bestFit="1" customWidth="1"/>
    <col min="14" max="14" width="1" style="1" customWidth="1"/>
    <col min="15" max="15" width="14.140625" style="1" bestFit="1" customWidth="1"/>
    <col min="16" max="16" width="1" style="1" customWidth="1"/>
    <col min="17" max="17" width="14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4.75">
      <c r="A3" s="17" t="s">
        <v>61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17" ht="24.75">
      <c r="A6" s="18" t="s">
        <v>65</v>
      </c>
      <c r="C6" s="19" t="s">
        <v>63</v>
      </c>
      <c r="D6" s="19" t="s">
        <v>63</v>
      </c>
      <c r="E6" s="19" t="s">
        <v>63</v>
      </c>
      <c r="F6" s="19" t="s">
        <v>63</v>
      </c>
      <c r="G6" s="19" t="s">
        <v>63</v>
      </c>
      <c r="H6" s="19" t="s">
        <v>63</v>
      </c>
      <c r="I6" s="19" t="s">
        <v>63</v>
      </c>
      <c r="K6" s="19" t="s">
        <v>64</v>
      </c>
      <c r="L6" s="19" t="s">
        <v>64</v>
      </c>
      <c r="M6" s="19" t="s">
        <v>64</v>
      </c>
      <c r="N6" s="19" t="s">
        <v>64</v>
      </c>
      <c r="O6" s="19" t="s">
        <v>64</v>
      </c>
      <c r="P6" s="19" t="s">
        <v>64</v>
      </c>
      <c r="Q6" s="19" t="s">
        <v>64</v>
      </c>
    </row>
    <row r="7" spans="1:17" ht="24.75">
      <c r="A7" s="19" t="s">
        <v>65</v>
      </c>
      <c r="C7" s="19" t="s">
        <v>100</v>
      </c>
      <c r="E7" s="19" t="s">
        <v>97</v>
      </c>
      <c r="G7" s="19" t="s">
        <v>98</v>
      </c>
      <c r="I7" s="19" t="s">
        <v>101</v>
      </c>
      <c r="K7" s="19" t="s">
        <v>100</v>
      </c>
      <c r="M7" s="19" t="s">
        <v>97</v>
      </c>
      <c r="O7" s="19" t="s">
        <v>98</v>
      </c>
      <c r="Q7" s="19" t="s">
        <v>101</v>
      </c>
    </row>
    <row r="8" spans="1:17">
      <c r="A8" s="1" t="s">
        <v>41</v>
      </c>
      <c r="C8" s="5">
        <v>0</v>
      </c>
      <c r="D8" s="4"/>
      <c r="E8" s="5">
        <v>291779756</v>
      </c>
      <c r="F8" s="4"/>
      <c r="G8" s="5">
        <v>0</v>
      </c>
      <c r="H8" s="4"/>
      <c r="I8" s="5">
        <v>291779756</v>
      </c>
      <c r="J8" s="4"/>
      <c r="K8" s="5">
        <v>0</v>
      </c>
      <c r="L8" s="4"/>
      <c r="M8" s="5">
        <v>923109919</v>
      </c>
      <c r="N8" s="4"/>
      <c r="O8" s="5">
        <v>117724355</v>
      </c>
      <c r="P8" s="4"/>
      <c r="Q8" s="5">
        <f>M8+O8</f>
        <v>1040834274</v>
      </c>
    </row>
    <row r="9" spans="1:17" ht="24.75" thickBot="1">
      <c r="C9" s="6">
        <f>SUM(C8)</f>
        <v>0</v>
      </c>
      <c r="D9" s="4"/>
      <c r="E9" s="6">
        <f>SUM(E8)</f>
        <v>291779756</v>
      </c>
      <c r="F9" s="4"/>
      <c r="G9" s="6">
        <f>SUM(G8)</f>
        <v>0</v>
      </c>
      <c r="H9" s="4"/>
      <c r="I9" s="6">
        <f>SUM(I8)</f>
        <v>291779756</v>
      </c>
      <c r="J9" s="4"/>
      <c r="K9" s="6">
        <f>SUM(K8)</f>
        <v>0</v>
      </c>
      <c r="L9" s="4"/>
      <c r="M9" s="6">
        <f>SUM(M8)</f>
        <v>923109919</v>
      </c>
      <c r="N9" s="4"/>
      <c r="O9" s="6">
        <f>SUM(O8)</f>
        <v>117724355</v>
      </c>
      <c r="P9" s="4"/>
      <c r="Q9" s="6">
        <f>SUM(Q8)</f>
        <v>1040834274</v>
      </c>
    </row>
    <row r="10" spans="1:17" ht="24.75" thickTop="1">
      <c r="I10" s="3"/>
      <c r="M10" s="3"/>
      <c r="O10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K8" sqref="K8"/>
    </sheetView>
  </sheetViews>
  <sheetFormatPr defaultRowHeight="24"/>
  <cols>
    <col min="1" max="1" width="26.8554687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24.75">
      <c r="A3" s="17" t="s">
        <v>61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6" spans="1:11" ht="24.75">
      <c r="A6" s="19" t="s">
        <v>102</v>
      </c>
      <c r="B6" s="19" t="s">
        <v>102</v>
      </c>
      <c r="C6" s="19" t="s">
        <v>102</v>
      </c>
      <c r="E6" s="19" t="s">
        <v>63</v>
      </c>
      <c r="F6" s="19" t="s">
        <v>63</v>
      </c>
      <c r="G6" s="19" t="s">
        <v>63</v>
      </c>
      <c r="I6" s="19" t="s">
        <v>64</v>
      </c>
      <c r="J6" s="19" t="s">
        <v>64</v>
      </c>
      <c r="K6" s="19" t="s">
        <v>64</v>
      </c>
    </row>
    <row r="7" spans="1:11" ht="24.75">
      <c r="A7" s="19" t="s">
        <v>103</v>
      </c>
      <c r="C7" s="19" t="s">
        <v>48</v>
      </c>
      <c r="E7" s="19" t="s">
        <v>104</v>
      </c>
      <c r="G7" s="19" t="s">
        <v>105</v>
      </c>
      <c r="I7" s="19" t="s">
        <v>104</v>
      </c>
      <c r="K7" s="19" t="s">
        <v>105</v>
      </c>
    </row>
    <row r="8" spans="1:11">
      <c r="A8" s="1" t="s">
        <v>54</v>
      </c>
      <c r="C8" s="4" t="s">
        <v>55</v>
      </c>
      <c r="D8" s="4"/>
      <c r="E8" s="5">
        <v>35222312</v>
      </c>
      <c r="F8" s="4"/>
      <c r="G8" s="7">
        <f>E8/$E$10</f>
        <v>0.8497962589174195</v>
      </c>
      <c r="H8" s="4"/>
      <c r="I8" s="5">
        <v>35239499</v>
      </c>
      <c r="J8" s="4"/>
      <c r="K8" s="7">
        <f>I8/$I$10</f>
        <v>0.6938479287783722</v>
      </c>
    </row>
    <row r="9" spans="1:11">
      <c r="A9" s="1" t="s">
        <v>58</v>
      </c>
      <c r="C9" s="4" t="s">
        <v>59</v>
      </c>
      <c r="D9" s="4"/>
      <c r="E9" s="5">
        <v>6225637</v>
      </c>
      <c r="F9" s="4"/>
      <c r="G9" s="7">
        <f>E9/$E$10</f>
        <v>0.15020374108258047</v>
      </c>
      <c r="H9" s="4"/>
      <c r="I9" s="5">
        <v>15549006</v>
      </c>
      <c r="J9" s="4"/>
      <c r="K9" s="7">
        <f>I9/$I$10</f>
        <v>0.3061520712216278</v>
      </c>
    </row>
    <row r="10" spans="1:11" ht="24.75" thickBot="1">
      <c r="C10" s="4"/>
      <c r="D10" s="4"/>
      <c r="E10" s="6">
        <f>SUM(E8:E9)</f>
        <v>41447949</v>
      </c>
      <c r="F10" s="4"/>
      <c r="G10" s="15">
        <f>SUM(G8:G9)</f>
        <v>1</v>
      </c>
      <c r="H10" s="4"/>
      <c r="I10" s="6">
        <f>SUM(I8:I9)</f>
        <v>50788505</v>
      </c>
      <c r="J10" s="4"/>
      <c r="K10" s="15">
        <f>SUM(K8:K9)</f>
        <v>1</v>
      </c>
    </row>
    <row r="11" spans="1:11" ht="24.75" thickTop="1">
      <c r="E11" s="3"/>
      <c r="I11" s="3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C11" sqref="C11"/>
    </sheetView>
  </sheetViews>
  <sheetFormatPr defaultRowHeight="24"/>
  <cols>
    <col min="1" max="1" width="46.28515625" style="1" bestFit="1" customWidth="1"/>
    <col min="2" max="2" width="1" style="1" customWidth="1"/>
    <col min="3" max="3" width="10.140625" style="1" bestFit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7" t="s">
        <v>0</v>
      </c>
      <c r="B2" s="17"/>
      <c r="C2" s="17"/>
      <c r="D2" s="17"/>
      <c r="E2" s="17"/>
    </row>
    <row r="3" spans="1:5" ht="24.75">
      <c r="A3" s="17" t="s">
        <v>61</v>
      </c>
      <c r="B3" s="17"/>
      <c r="C3" s="17"/>
      <c r="D3" s="17"/>
      <c r="E3" s="17"/>
    </row>
    <row r="4" spans="1:5" ht="24.75">
      <c r="A4" s="17" t="s">
        <v>2</v>
      </c>
      <c r="B4" s="17"/>
      <c r="C4" s="17"/>
      <c r="D4" s="17"/>
      <c r="E4" s="17"/>
    </row>
    <row r="5" spans="1:5" ht="24.75">
      <c r="C5" s="18" t="s">
        <v>63</v>
      </c>
      <c r="E5" s="2" t="s">
        <v>112</v>
      </c>
    </row>
    <row r="6" spans="1:5" ht="24.75">
      <c r="A6" s="18" t="s">
        <v>106</v>
      </c>
      <c r="C6" s="19"/>
      <c r="E6" s="16" t="s">
        <v>113</v>
      </c>
    </row>
    <row r="7" spans="1:5" ht="24.75">
      <c r="A7" s="19" t="s">
        <v>106</v>
      </c>
      <c r="C7" s="19" t="s">
        <v>51</v>
      </c>
      <c r="E7" s="19" t="s">
        <v>51</v>
      </c>
    </row>
    <row r="8" spans="1:5">
      <c r="A8" s="1" t="s">
        <v>114</v>
      </c>
      <c r="C8" s="5">
        <v>6382494</v>
      </c>
      <c r="D8" s="4"/>
      <c r="E8" s="5">
        <v>6382494</v>
      </c>
    </row>
    <row r="9" spans="1:5">
      <c r="A9" s="1" t="s">
        <v>107</v>
      </c>
      <c r="C9" s="5">
        <v>0</v>
      </c>
      <c r="D9" s="4"/>
      <c r="E9" s="5">
        <v>326687</v>
      </c>
    </row>
    <row r="10" spans="1:5" ht="24.75" thickBot="1">
      <c r="A10" s="1" t="s">
        <v>70</v>
      </c>
      <c r="C10" s="6">
        <f>SUM(C8:C9)</f>
        <v>6382494</v>
      </c>
      <c r="D10" s="4"/>
      <c r="E10" s="6">
        <f>SUM(E8:E9)</f>
        <v>6709181</v>
      </c>
    </row>
    <row r="11" spans="1:5" ht="24.75" thickTop="1"/>
  </sheetData>
  <mergeCells count="7">
    <mergeCell ref="A4:E4"/>
    <mergeCell ref="A3:E3"/>
    <mergeCell ref="A2:E2"/>
    <mergeCell ref="A6:A7"/>
    <mergeCell ref="C7"/>
    <mergeCell ref="E7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28"/>
  <sheetViews>
    <sheetView rightToLeft="1" tabSelected="1" workbookViewId="0">
      <selection activeCell="Y28" sqref="Y28"/>
    </sheetView>
  </sheetViews>
  <sheetFormatPr defaultRowHeight="24"/>
  <cols>
    <col min="1" max="1" width="26" style="1" bestFit="1" customWidth="1"/>
    <col min="2" max="2" width="1" style="1" customWidth="1"/>
    <col min="3" max="3" width="10.140625" style="1" bestFit="1" customWidth="1"/>
    <col min="4" max="4" width="1" style="1" customWidth="1"/>
    <col min="5" max="5" width="17.140625" style="1" bestFit="1" customWidth="1"/>
    <col min="6" max="6" width="1" style="1" customWidth="1"/>
    <col min="7" max="7" width="22.140625" style="1" bestFit="1" customWidth="1"/>
    <col min="8" max="8" width="1" style="1" customWidth="1"/>
    <col min="9" max="9" width="8.42578125" style="1" bestFit="1" customWidth="1"/>
    <col min="10" max="10" width="1" style="1" customWidth="1"/>
    <col min="11" max="11" width="17.140625" style="1" bestFit="1" customWidth="1"/>
    <col min="12" max="12" width="1" style="1" customWidth="1"/>
    <col min="13" max="13" width="6.42578125" style="1" bestFit="1" customWidth="1"/>
    <col min="14" max="14" width="1" style="1" customWidth="1"/>
    <col min="15" max="15" width="12.85546875" style="1" bestFit="1" customWidth="1"/>
    <col min="16" max="16" width="1.5703125" style="1" customWidth="1"/>
    <col min="17" max="17" width="10.140625" style="1" bestFit="1" customWidth="1"/>
    <col min="18" max="18" width="1" style="1" customWidth="1"/>
    <col min="19" max="19" width="12" style="1" bestFit="1" customWidth="1"/>
    <col min="20" max="20" width="1" style="1" customWidth="1"/>
    <col min="21" max="21" width="17.140625" style="1" bestFit="1" customWidth="1"/>
    <col min="22" max="22" width="1" style="1" customWidth="1"/>
    <col min="23" max="23" width="22.140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ht="24.7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</row>
    <row r="6" spans="1:25" ht="24.75">
      <c r="A6" s="18" t="s">
        <v>3</v>
      </c>
      <c r="C6" s="19" t="s">
        <v>85</v>
      </c>
      <c r="D6" s="19" t="s">
        <v>4</v>
      </c>
      <c r="E6" s="19" t="s">
        <v>4</v>
      </c>
      <c r="F6" s="19" t="s">
        <v>4</v>
      </c>
      <c r="G6" s="19" t="s">
        <v>4</v>
      </c>
      <c r="I6" s="19" t="s">
        <v>5</v>
      </c>
      <c r="J6" s="19" t="s">
        <v>5</v>
      </c>
      <c r="K6" s="19" t="s">
        <v>5</v>
      </c>
      <c r="L6" s="19" t="s">
        <v>5</v>
      </c>
      <c r="M6" s="19" t="s">
        <v>5</v>
      </c>
      <c r="N6" s="19" t="s">
        <v>5</v>
      </c>
      <c r="O6" s="19" t="s">
        <v>5</v>
      </c>
      <c r="Q6" s="19" t="s">
        <v>6</v>
      </c>
      <c r="R6" s="19" t="s">
        <v>6</v>
      </c>
      <c r="S6" s="19" t="s">
        <v>6</v>
      </c>
      <c r="T6" s="19" t="s">
        <v>6</v>
      </c>
      <c r="U6" s="19" t="s">
        <v>6</v>
      </c>
      <c r="V6" s="19" t="s">
        <v>6</v>
      </c>
      <c r="W6" s="19" t="s">
        <v>6</v>
      </c>
      <c r="X6" s="19" t="s">
        <v>6</v>
      </c>
      <c r="Y6" s="19" t="s">
        <v>6</v>
      </c>
    </row>
    <row r="7" spans="1:25" ht="24.75">
      <c r="A7" s="18" t="s">
        <v>3</v>
      </c>
      <c r="C7" s="18" t="s">
        <v>7</v>
      </c>
      <c r="E7" s="18" t="s">
        <v>8</v>
      </c>
      <c r="G7" s="18" t="s">
        <v>9</v>
      </c>
      <c r="I7" s="19" t="s">
        <v>10</v>
      </c>
      <c r="J7" s="19" t="s">
        <v>10</v>
      </c>
      <c r="K7" s="19" t="s">
        <v>10</v>
      </c>
      <c r="M7" s="19" t="s">
        <v>11</v>
      </c>
      <c r="N7" s="19" t="s">
        <v>11</v>
      </c>
      <c r="O7" s="19" t="s">
        <v>11</v>
      </c>
      <c r="Q7" s="18" t="s">
        <v>7</v>
      </c>
      <c r="S7" s="18" t="s">
        <v>12</v>
      </c>
      <c r="U7" s="18" t="s">
        <v>8</v>
      </c>
      <c r="W7" s="18" t="s">
        <v>9</v>
      </c>
      <c r="Y7" s="18" t="s">
        <v>13</v>
      </c>
    </row>
    <row r="8" spans="1:25" ht="24.75">
      <c r="A8" s="19" t="s">
        <v>3</v>
      </c>
      <c r="C8" s="19" t="s">
        <v>7</v>
      </c>
      <c r="E8" s="19" t="s">
        <v>8</v>
      </c>
      <c r="G8" s="19" t="s">
        <v>9</v>
      </c>
      <c r="I8" s="19" t="s">
        <v>7</v>
      </c>
      <c r="K8" s="19" t="s">
        <v>8</v>
      </c>
      <c r="M8" s="19" t="s">
        <v>7</v>
      </c>
      <c r="O8" s="19" t="s">
        <v>14</v>
      </c>
      <c r="Q8" s="19" t="s">
        <v>7</v>
      </c>
      <c r="S8" s="19" t="s">
        <v>12</v>
      </c>
      <c r="U8" s="19" t="s">
        <v>8</v>
      </c>
      <c r="W8" s="19" t="s">
        <v>9</v>
      </c>
      <c r="Y8" s="19" t="s">
        <v>13</v>
      </c>
    </row>
    <row r="9" spans="1:25">
      <c r="A9" s="1" t="s">
        <v>15</v>
      </c>
      <c r="C9" s="5">
        <v>200000</v>
      </c>
      <c r="D9" s="4"/>
      <c r="E9" s="5">
        <v>3443123517</v>
      </c>
      <c r="F9" s="4"/>
      <c r="G9" s="5">
        <v>4145188500</v>
      </c>
      <c r="H9" s="4"/>
      <c r="I9" s="5">
        <v>0</v>
      </c>
      <c r="J9" s="4"/>
      <c r="K9" s="5">
        <v>0</v>
      </c>
      <c r="L9" s="4"/>
      <c r="M9" s="5">
        <v>0</v>
      </c>
      <c r="N9" s="4"/>
      <c r="O9" s="5">
        <v>0</v>
      </c>
      <c r="P9" s="5"/>
      <c r="Q9" s="5">
        <v>200000</v>
      </c>
      <c r="R9" s="4"/>
      <c r="S9" s="5">
        <v>18820</v>
      </c>
      <c r="T9" s="4"/>
      <c r="U9" s="5">
        <v>3443123517</v>
      </c>
      <c r="V9" s="4"/>
      <c r="W9" s="5">
        <v>3741604200</v>
      </c>
      <c r="X9" s="4"/>
      <c r="Y9" s="7">
        <v>8.1493817697462764E-2</v>
      </c>
    </row>
    <row r="10" spans="1:25">
      <c r="A10" s="1" t="s">
        <v>16</v>
      </c>
      <c r="C10" s="5">
        <v>250000</v>
      </c>
      <c r="D10" s="4"/>
      <c r="E10" s="5">
        <v>1213038627</v>
      </c>
      <c r="F10" s="4"/>
      <c r="G10" s="5">
        <v>1709766000</v>
      </c>
      <c r="H10" s="4"/>
      <c r="I10" s="5">
        <v>111458</v>
      </c>
      <c r="J10" s="4"/>
      <c r="K10" s="5">
        <v>789854929</v>
      </c>
      <c r="L10" s="4"/>
      <c r="M10" s="5">
        <v>0</v>
      </c>
      <c r="N10" s="4"/>
      <c r="O10" s="5">
        <v>0</v>
      </c>
      <c r="P10" s="5"/>
      <c r="Q10" s="5">
        <v>361458</v>
      </c>
      <c r="R10" s="4"/>
      <c r="S10" s="5">
        <v>6390</v>
      </c>
      <c r="T10" s="4"/>
      <c r="U10" s="5">
        <v>2002893556</v>
      </c>
      <c r="V10" s="4"/>
      <c r="W10" s="5">
        <v>2295973806.1110001</v>
      </c>
      <c r="X10" s="4"/>
      <c r="Y10" s="7">
        <v>5.000733931006373E-2</v>
      </c>
    </row>
    <row r="11" spans="1:25">
      <c r="A11" s="1" t="s">
        <v>17</v>
      </c>
      <c r="C11" s="5">
        <v>39142</v>
      </c>
      <c r="D11" s="4"/>
      <c r="E11" s="5">
        <v>505059247</v>
      </c>
      <c r="F11" s="4"/>
      <c r="G11" s="5">
        <v>837323941.75199997</v>
      </c>
      <c r="H11" s="4"/>
      <c r="I11" s="5">
        <v>0</v>
      </c>
      <c r="J11" s="4"/>
      <c r="K11" s="5">
        <v>0</v>
      </c>
      <c r="L11" s="4"/>
      <c r="M11" s="5">
        <v>0</v>
      </c>
      <c r="N11" s="4"/>
      <c r="O11" s="5">
        <v>0</v>
      </c>
      <c r="P11" s="5"/>
      <c r="Q11" s="5">
        <v>39142</v>
      </c>
      <c r="R11" s="4"/>
      <c r="S11" s="5">
        <v>17040</v>
      </c>
      <c r="T11" s="4"/>
      <c r="U11" s="5">
        <v>505059247</v>
      </c>
      <c r="V11" s="4"/>
      <c r="W11" s="5">
        <v>663011150.90400004</v>
      </c>
      <c r="X11" s="4"/>
      <c r="Y11" s="7">
        <v>1.4440680247032957E-2</v>
      </c>
    </row>
    <row r="12" spans="1:25">
      <c r="A12" s="1" t="s">
        <v>18</v>
      </c>
      <c r="C12" s="5">
        <v>90000</v>
      </c>
      <c r="D12" s="4"/>
      <c r="E12" s="5">
        <v>2574716933</v>
      </c>
      <c r="F12" s="4"/>
      <c r="G12" s="5">
        <v>2496059550</v>
      </c>
      <c r="H12" s="4"/>
      <c r="I12" s="5">
        <v>0</v>
      </c>
      <c r="J12" s="4"/>
      <c r="K12" s="5">
        <v>0</v>
      </c>
      <c r="L12" s="4"/>
      <c r="M12" s="5">
        <v>0</v>
      </c>
      <c r="N12" s="4"/>
      <c r="O12" s="5">
        <v>0</v>
      </c>
      <c r="P12" s="5"/>
      <c r="Q12" s="5">
        <v>90000</v>
      </c>
      <c r="R12" s="4"/>
      <c r="S12" s="5">
        <v>23700</v>
      </c>
      <c r="T12" s="4"/>
      <c r="U12" s="5">
        <v>2574716933</v>
      </c>
      <c r="V12" s="4"/>
      <c r="W12" s="5">
        <v>2120308650</v>
      </c>
      <c r="X12" s="4"/>
      <c r="Y12" s="7">
        <v>4.6181273418886309E-2</v>
      </c>
    </row>
    <row r="13" spans="1:25">
      <c r="A13" s="1" t="s">
        <v>19</v>
      </c>
      <c r="C13" s="5">
        <v>100712</v>
      </c>
      <c r="D13" s="4"/>
      <c r="E13" s="5">
        <v>318350632</v>
      </c>
      <c r="F13" s="4"/>
      <c r="G13" s="5">
        <v>390740116.3308</v>
      </c>
      <c r="H13" s="4"/>
      <c r="I13" s="5">
        <v>0</v>
      </c>
      <c r="J13" s="4"/>
      <c r="K13" s="5">
        <v>0</v>
      </c>
      <c r="L13" s="4"/>
      <c r="M13" s="5">
        <v>0</v>
      </c>
      <c r="N13" s="4"/>
      <c r="O13" s="5">
        <v>0</v>
      </c>
      <c r="P13" s="5"/>
      <c r="Q13" s="5">
        <v>100712</v>
      </c>
      <c r="R13" s="4"/>
      <c r="S13" s="5">
        <v>2900</v>
      </c>
      <c r="T13" s="4"/>
      <c r="U13" s="5">
        <v>318350632</v>
      </c>
      <c r="V13" s="4"/>
      <c r="W13" s="5">
        <v>290327014.44</v>
      </c>
      <c r="X13" s="4"/>
      <c r="Y13" s="7">
        <v>6.3234525948581092E-3</v>
      </c>
    </row>
    <row r="14" spans="1:25">
      <c r="A14" s="1" t="s">
        <v>20</v>
      </c>
      <c r="C14" s="5">
        <v>1</v>
      </c>
      <c r="D14" s="4"/>
      <c r="E14" s="5">
        <v>24986</v>
      </c>
      <c r="F14" s="4"/>
      <c r="G14" s="5">
        <v>28747.925999999999</v>
      </c>
      <c r="H14" s="4"/>
      <c r="I14" s="5">
        <v>0</v>
      </c>
      <c r="J14" s="4"/>
      <c r="K14" s="5">
        <v>0</v>
      </c>
      <c r="L14" s="4"/>
      <c r="M14" s="5">
        <v>1</v>
      </c>
      <c r="N14" s="4"/>
      <c r="O14" s="5">
        <v>28748</v>
      </c>
      <c r="P14" s="5"/>
      <c r="Q14" s="5">
        <v>0</v>
      </c>
      <c r="R14" s="4"/>
      <c r="S14" s="5">
        <v>0</v>
      </c>
      <c r="T14" s="4"/>
      <c r="U14" s="5">
        <v>0</v>
      </c>
      <c r="V14" s="4"/>
      <c r="W14" s="5">
        <v>0</v>
      </c>
      <c r="X14" s="4"/>
      <c r="Y14" s="7">
        <v>0</v>
      </c>
    </row>
    <row r="15" spans="1:25">
      <c r="A15" s="1" t="s">
        <v>21</v>
      </c>
      <c r="C15" s="5">
        <v>350000</v>
      </c>
      <c r="D15" s="4"/>
      <c r="E15" s="5">
        <v>2031843244</v>
      </c>
      <c r="F15" s="4"/>
      <c r="G15" s="5">
        <v>2511964350</v>
      </c>
      <c r="H15" s="4"/>
      <c r="I15" s="5">
        <v>0</v>
      </c>
      <c r="J15" s="4"/>
      <c r="K15" s="5">
        <v>0</v>
      </c>
      <c r="L15" s="4"/>
      <c r="M15" s="5">
        <v>0</v>
      </c>
      <c r="N15" s="4"/>
      <c r="O15" s="5">
        <v>0</v>
      </c>
      <c r="P15" s="5"/>
      <c r="Q15" s="5">
        <v>350000</v>
      </c>
      <c r="R15" s="4"/>
      <c r="S15" s="5">
        <v>6590</v>
      </c>
      <c r="T15" s="4"/>
      <c r="U15" s="5">
        <v>2031843244</v>
      </c>
      <c r="V15" s="4"/>
      <c r="W15" s="5">
        <v>2292776325</v>
      </c>
      <c r="X15" s="4"/>
      <c r="Y15" s="7">
        <v>4.9937696737300176E-2</v>
      </c>
    </row>
    <row r="16" spans="1:25">
      <c r="A16" s="1" t="s">
        <v>22</v>
      </c>
      <c r="C16" s="5">
        <v>300000</v>
      </c>
      <c r="D16" s="4"/>
      <c r="E16" s="5">
        <v>2067072947</v>
      </c>
      <c r="F16" s="4"/>
      <c r="G16" s="5">
        <v>2018915550</v>
      </c>
      <c r="H16" s="4"/>
      <c r="I16" s="5">
        <v>0</v>
      </c>
      <c r="J16" s="4"/>
      <c r="K16" s="5">
        <v>0</v>
      </c>
      <c r="L16" s="4"/>
      <c r="M16" s="5">
        <v>0</v>
      </c>
      <c r="N16" s="4"/>
      <c r="O16" s="5">
        <v>0</v>
      </c>
      <c r="P16" s="5"/>
      <c r="Q16" s="5">
        <v>300000</v>
      </c>
      <c r="R16" s="4"/>
      <c r="S16" s="5">
        <v>5120</v>
      </c>
      <c r="T16" s="4"/>
      <c r="U16" s="5">
        <v>2067072947</v>
      </c>
      <c r="V16" s="4"/>
      <c r="W16" s="5">
        <v>1526860800</v>
      </c>
      <c r="X16" s="4"/>
      <c r="Y16" s="7">
        <v>3.3255713066764822E-2</v>
      </c>
    </row>
    <row r="17" spans="1:25">
      <c r="A17" s="1" t="s">
        <v>23</v>
      </c>
      <c r="C17" s="5">
        <v>1500000</v>
      </c>
      <c r="D17" s="4"/>
      <c r="E17" s="5">
        <v>1617590837</v>
      </c>
      <c r="F17" s="4"/>
      <c r="G17" s="5">
        <v>1423976625</v>
      </c>
      <c r="H17" s="4"/>
      <c r="I17" s="5">
        <v>0</v>
      </c>
      <c r="J17" s="4"/>
      <c r="K17" s="5">
        <v>0</v>
      </c>
      <c r="L17" s="4"/>
      <c r="M17" s="5">
        <v>0</v>
      </c>
      <c r="N17" s="4"/>
      <c r="O17" s="5">
        <v>0</v>
      </c>
      <c r="P17" s="5"/>
      <c r="Q17" s="5">
        <v>1500000</v>
      </c>
      <c r="R17" s="4"/>
      <c r="S17" s="5">
        <v>926</v>
      </c>
      <c r="T17" s="4"/>
      <c r="U17" s="5">
        <v>1617590837</v>
      </c>
      <c r="V17" s="4"/>
      <c r="W17" s="5">
        <v>1380735450</v>
      </c>
      <c r="X17" s="4"/>
      <c r="Y17" s="7">
        <v>3.0073037402172098E-2</v>
      </c>
    </row>
    <row r="18" spans="1:25">
      <c r="A18" s="1" t="s">
        <v>24</v>
      </c>
      <c r="C18" s="5">
        <v>150000</v>
      </c>
      <c r="D18" s="4"/>
      <c r="E18" s="5">
        <v>1408553856</v>
      </c>
      <c r="F18" s="4"/>
      <c r="G18" s="5">
        <v>1647637875</v>
      </c>
      <c r="H18" s="4"/>
      <c r="I18" s="5">
        <v>0</v>
      </c>
      <c r="J18" s="4"/>
      <c r="K18" s="5">
        <v>0</v>
      </c>
      <c r="L18" s="4"/>
      <c r="M18" s="5">
        <v>0</v>
      </c>
      <c r="N18" s="4"/>
      <c r="O18" s="5">
        <v>0</v>
      </c>
      <c r="P18" s="5"/>
      <c r="Q18" s="5">
        <v>150000</v>
      </c>
      <c r="R18" s="4"/>
      <c r="S18" s="5">
        <v>10010</v>
      </c>
      <c r="T18" s="4"/>
      <c r="U18" s="5">
        <v>1408553856</v>
      </c>
      <c r="V18" s="4"/>
      <c r="W18" s="5">
        <v>1492566075</v>
      </c>
      <c r="X18" s="4"/>
      <c r="Y18" s="7">
        <v>3.2508758574054289E-2</v>
      </c>
    </row>
    <row r="19" spans="1:25">
      <c r="A19" s="1" t="s">
        <v>25</v>
      </c>
      <c r="C19" s="5">
        <v>191787</v>
      </c>
      <c r="D19" s="4"/>
      <c r="E19" s="5">
        <v>798284607</v>
      </c>
      <c r="F19" s="4"/>
      <c r="G19" s="5">
        <v>934736687.61705005</v>
      </c>
      <c r="H19" s="4"/>
      <c r="I19" s="5">
        <v>0</v>
      </c>
      <c r="J19" s="4"/>
      <c r="K19" s="5">
        <v>0</v>
      </c>
      <c r="L19" s="4"/>
      <c r="M19" s="5">
        <v>0</v>
      </c>
      <c r="N19" s="4"/>
      <c r="O19" s="5">
        <v>0</v>
      </c>
      <c r="P19" s="5"/>
      <c r="Q19" s="5">
        <v>191787</v>
      </c>
      <c r="R19" s="4"/>
      <c r="S19" s="5">
        <v>4142</v>
      </c>
      <c r="T19" s="4"/>
      <c r="U19" s="5">
        <v>798284607</v>
      </c>
      <c r="V19" s="4"/>
      <c r="W19" s="5">
        <v>789655180</v>
      </c>
      <c r="X19" s="4"/>
      <c r="Y19" s="7">
        <v>1.71990440043811E-2</v>
      </c>
    </row>
    <row r="20" spans="1:25">
      <c r="A20" s="1" t="s">
        <v>26</v>
      </c>
      <c r="C20" s="5">
        <v>50000</v>
      </c>
      <c r="D20" s="4"/>
      <c r="E20" s="5">
        <v>729676507</v>
      </c>
      <c r="F20" s="4"/>
      <c r="G20" s="5">
        <v>729135672</v>
      </c>
      <c r="H20" s="4"/>
      <c r="I20" s="5">
        <v>50000</v>
      </c>
      <c r="J20" s="4"/>
      <c r="K20" s="5">
        <v>712160267</v>
      </c>
      <c r="L20" s="4"/>
      <c r="M20" s="5">
        <v>0</v>
      </c>
      <c r="N20" s="4"/>
      <c r="O20" s="5">
        <v>0</v>
      </c>
      <c r="P20" s="5"/>
      <c r="Q20" s="5">
        <v>100000</v>
      </c>
      <c r="R20" s="4"/>
      <c r="S20" s="5">
        <v>13970</v>
      </c>
      <c r="T20" s="4"/>
      <c r="U20" s="5">
        <v>1441836774</v>
      </c>
      <c r="V20" s="4"/>
      <c r="W20" s="5">
        <v>1388687850</v>
      </c>
      <c r="X20" s="4"/>
      <c r="Y20" s="7">
        <v>3.0246244241061499E-2</v>
      </c>
    </row>
    <row r="21" spans="1:25">
      <c r="A21" s="1" t="s">
        <v>27</v>
      </c>
      <c r="C21" s="5">
        <v>100000</v>
      </c>
      <c r="D21" s="4"/>
      <c r="E21" s="5">
        <v>1801670395</v>
      </c>
      <c r="F21" s="4"/>
      <c r="G21" s="5">
        <v>2081540700</v>
      </c>
      <c r="H21" s="4"/>
      <c r="I21" s="5">
        <v>0</v>
      </c>
      <c r="J21" s="4"/>
      <c r="K21" s="5">
        <v>0</v>
      </c>
      <c r="L21" s="4"/>
      <c r="M21" s="5">
        <v>0</v>
      </c>
      <c r="N21" s="4"/>
      <c r="O21" s="5">
        <v>0</v>
      </c>
      <c r="P21" s="5"/>
      <c r="Q21" s="5">
        <v>100000</v>
      </c>
      <c r="R21" s="4"/>
      <c r="S21" s="5">
        <v>16860</v>
      </c>
      <c r="T21" s="4"/>
      <c r="U21" s="5">
        <v>1801670395</v>
      </c>
      <c r="V21" s="4"/>
      <c r="W21" s="5">
        <v>1675968300</v>
      </c>
      <c r="X21" s="4"/>
      <c r="Y21" s="7">
        <v>3.6503341295941079E-2</v>
      </c>
    </row>
    <row r="22" spans="1:25">
      <c r="A22" s="1" t="s">
        <v>28</v>
      </c>
      <c r="C22" s="5">
        <v>160000</v>
      </c>
      <c r="D22" s="4"/>
      <c r="E22" s="5">
        <v>1795887916</v>
      </c>
      <c r="F22" s="4"/>
      <c r="G22" s="5">
        <v>1837004400</v>
      </c>
      <c r="H22" s="4"/>
      <c r="I22" s="5">
        <v>0</v>
      </c>
      <c r="J22" s="4"/>
      <c r="K22" s="5">
        <v>0</v>
      </c>
      <c r="L22" s="4"/>
      <c r="M22" s="5">
        <v>0</v>
      </c>
      <c r="N22" s="4"/>
      <c r="O22" s="5">
        <v>0</v>
      </c>
      <c r="P22" s="5"/>
      <c r="Q22" s="5">
        <v>160000</v>
      </c>
      <c r="R22" s="4"/>
      <c r="S22" s="5">
        <v>10990</v>
      </c>
      <c r="T22" s="4"/>
      <c r="U22" s="5">
        <v>1795887916</v>
      </c>
      <c r="V22" s="4"/>
      <c r="W22" s="5">
        <v>1747937520</v>
      </c>
      <c r="X22" s="4"/>
      <c r="Y22" s="7">
        <v>3.8070863187890151E-2</v>
      </c>
    </row>
    <row r="23" spans="1:25">
      <c r="A23" s="1" t="s">
        <v>29</v>
      </c>
      <c r="C23" s="5">
        <v>50000</v>
      </c>
      <c r="D23" s="4"/>
      <c r="E23" s="5">
        <v>1444770450</v>
      </c>
      <c r="F23" s="4"/>
      <c r="G23" s="5">
        <v>1534316175</v>
      </c>
      <c r="H23" s="4"/>
      <c r="I23" s="5">
        <v>0</v>
      </c>
      <c r="J23" s="4"/>
      <c r="K23" s="5">
        <v>0</v>
      </c>
      <c r="L23" s="4"/>
      <c r="M23" s="5">
        <v>0</v>
      </c>
      <c r="N23" s="4"/>
      <c r="O23" s="5">
        <v>0</v>
      </c>
      <c r="P23" s="5"/>
      <c r="Q23" s="5">
        <v>50000</v>
      </c>
      <c r="R23" s="4"/>
      <c r="S23" s="5">
        <v>29760</v>
      </c>
      <c r="T23" s="4"/>
      <c r="U23" s="5">
        <v>1444770450</v>
      </c>
      <c r="V23" s="4"/>
      <c r="W23" s="5">
        <v>1479146400</v>
      </c>
      <c r="X23" s="4"/>
      <c r="Y23" s="7">
        <v>3.2216472033428423E-2</v>
      </c>
    </row>
    <row r="24" spans="1:25">
      <c r="A24" s="1" t="s">
        <v>30</v>
      </c>
      <c r="C24" s="5">
        <v>50000</v>
      </c>
      <c r="D24" s="4"/>
      <c r="E24" s="5">
        <v>1376275992</v>
      </c>
      <c r="F24" s="4"/>
      <c r="G24" s="5">
        <v>1606384800</v>
      </c>
      <c r="H24" s="4"/>
      <c r="I24" s="5">
        <v>0</v>
      </c>
      <c r="J24" s="4"/>
      <c r="K24" s="5">
        <v>0</v>
      </c>
      <c r="L24" s="4"/>
      <c r="M24" s="5">
        <v>0</v>
      </c>
      <c r="N24" s="4"/>
      <c r="O24" s="5">
        <v>0</v>
      </c>
      <c r="P24" s="5"/>
      <c r="Q24" s="5">
        <v>50000</v>
      </c>
      <c r="R24" s="4"/>
      <c r="S24" s="5">
        <v>28040</v>
      </c>
      <c r="T24" s="4"/>
      <c r="U24" s="5">
        <v>1376275992</v>
      </c>
      <c r="V24" s="4"/>
      <c r="W24" s="5">
        <v>1393658100</v>
      </c>
      <c r="X24" s="4"/>
      <c r="Y24" s="7">
        <v>3.0354498515367399E-2</v>
      </c>
    </row>
    <row r="25" spans="1:25">
      <c r="A25" s="1" t="s">
        <v>31</v>
      </c>
      <c r="C25" s="5">
        <v>0</v>
      </c>
      <c r="D25" s="4"/>
      <c r="E25" s="5">
        <v>0</v>
      </c>
      <c r="F25" s="4"/>
      <c r="G25" s="5">
        <v>0</v>
      </c>
      <c r="H25" s="4"/>
      <c r="I25" s="5">
        <v>50903</v>
      </c>
      <c r="J25" s="4"/>
      <c r="K25" s="5">
        <v>187934914</v>
      </c>
      <c r="L25" s="4"/>
      <c r="M25" s="5">
        <v>0</v>
      </c>
      <c r="N25" s="4"/>
      <c r="O25" s="5">
        <v>0</v>
      </c>
      <c r="P25" s="5"/>
      <c r="Q25" s="5">
        <v>50903</v>
      </c>
      <c r="R25" s="4"/>
      <c r="S25" s="5">
        <v>3650</v>
      </c>
      <c r="T25" s="4"/>
      <c r="U25" s="5">
        <v>187934914</v>
      </c>
      <c r="V25" s="4"/>
      <c r="W25" s="5">
        <v>184690464.0975</v>
      </c>
      <c r="X25" s="4"/>
      <c r="Y25" s="7">
        <v>4.0226411472441305E-3</v>
      </c>
    </row>
    <row r="26" spans="1:25" ht="24.75" thickBot="1">
      <c r="C26" s="4"/>
      <c r="D26" s="4"/>
      <c r="E26" s="6">
        <f>SUM(E9:E25)</f>
        <v>23125940693</v>
      </c>
      <c r="F26" s="4"/>
      <c r="G26" s="6">
        <f>SUM(G9:G25)</f>
        <v>25904719690.625847</v>
      </c>
      <c r="H26" s="4"/>
      <c r="I26" s="4"/>
      <c r="J26" s="4"/>
      <c r="K26" s="6">
        <f>SUM(K9:K25)</f>
        <v>1689950110</v>
      </c>
      <c r="L26" s="4"/>
      <c r="M26" s="4"/>
      <c r="N26" s="4"/>
      <c r="O26" s="6">
        <f>SUM(O9:O25)</f>
        <v>28748</v>
      </c>
      <c r="P26" s="5"/>
      <c r="Q26" s="4"/>
      <c r="R26" s="4"/>
      <c r="S26" s="4"/>
      <c r="T26" s="4"/>
      <c r="U26" s="6">
        <f>SUM(U9:U25)</f>
        <v>24815865817</v>
      </c>
      <c r="V26" s="4"/>
      <c r="W26" s="6">
        <f>SUM(W9:W25)</f>
        <v>24463907285.552502</v>
      </c>
      <c r="X26" s="4"/>
      <c r="Y26" s="8">
        <f>SUM(Y9:Y25)</f>
        <v>0.53283487347390901</v>
      </c>
    </row>
    <row r="27" spans="1:25" ht="24.75" thickTop="1">
      <c r="C27" s="4"/>
      <c r="D27" s="4"/>
      <c r="E27" s="4"/>
      <c r="F27" s="4"/>
      <c r="G27" s="5"/>
      <c r="H27" s="4"/>
      <c r="I27" s="4"/>
      <c r="J27" s="4"/>
      <c r="K27" s="4"/>
      <c r="L27" s="4"/>
      <c r="M27" s="4"/>
      <c r="N27" s="4"/>
      <c r="O27" s="4"/>
      <c r="P27" s="5"/>
      <c r="Q27" s="4"/>
      <c r="R27" s="4"/>
      <c r="S27" s="4"/>
      <c r="T27" s="4"/>
      <c r="U27" s="4"/>
      <c r="V27" s="4"/>
      <c r="W27" s="5"/>
      <c r="X27" s="4"/>
      <c r="Y27" s="4"/>
    </row>
    <row r="28" spans="1:25">
      <c r="C28" s="4"/>
      <c r="D28" s="4"/>
      <c r="E28" s="4"/>
      <c r="F28" s="4"/>
      <c r="G28" s="5"/>
      <c r="H28" s="4"/>
      <c r="I28" s="4"/>
      <c r="J28" s="4"/>
      <c r="K28" s="4"/>
      <c r="L28" s="4"/>
      <c r="M28" s="4"/>
      <c r="N28" s="4"/>
      <c r="O28" s="4"/>
      <c r="P28" s="5"/>
      <c r="Q28" s="4"/>
      <c r="R28" s="4"/>
      <c r="S28" s="4"/>
      <c r="T28" s="4"/>
      <c r="U28" s="4"/>
      <c r="V28" s="4"/>
      <c r="W28" s="5"/>
      <c r="X28" s="4"/>
      <c r="Y28" s="5"/>
    </row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11"/>
  <sheetViews>
    <sheetView rightToLeft="1" topLeftCell="H1" workbookViewId="0">
      <selection activeCell="AI13" sqref="AI13"/>
    </sheetView>
  </sheetViews>
  <sheetFormatPr defaultRowHeight="24"/>
  <cols>
    <col min="1" max="1" width="28.8554687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7.28515625" style="1" bestFit="1" customWidth="1"/>
    <col min="16" max="16" width="1" style="1" customWidth="1"/>
    <col min="17" max="17" width="17.1406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6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6.42578125" style="1" bestFit="1" customWidth="1"/>
    <col min="26" max="26" width="1" style="1" customWidth="1"/>
    <col min="27" max="27" width="12.85546875" style="1" bestFit="1" customWidth="1"/>
    <col min="28" max="28" width="1" style="1" customWidth="1"/>
    <col min="29" max="29" width="7.285156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7.1406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</row>
    <row r="3" spans="1:37" ht="24.7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</row>
    <row r="4" spans="1:37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</row>
    <row r="6" spans="1:37" ht="24.75">
      <c r="A6" s="19" t="s">
        <v>33</v>
      </c>
      <c r="B6" s="19" t="s">
        <v>33</v>
      </c>
      <c r="C6" s="19" t="s">
        <v>33</v>
      </c>
      <c r="D6" s="19" t="s">
        <v>33</v>
      </c>
      <c r="E6" s="19" t="s">
        <v>33</v>
      </c>
      <c r="F6" s="19" t="s">
        <v>33</v>
      </c>
      <c r="G6" s="19" t="s">
        <v>33</v>
      </c>
      <c r="H6" s="19" t="s">
        <v>33</v>
      </c>
      <c r="I6" s="19" t="s">
        <v>33</v>
      </c>
      <c r="J6" s="19" t="s">
        <v>33</v>
      </c>
      <c r="K6" s="19" t="s">
        <v>33</v>
      </c>
      <c r="L6" s="19" t="s">
        <v>33</v>
      </c>
      <c r="M6" s="19" t="s">
        <v>33</v>
      </c>
      <c r="O6" s="19" t="s">
        <v>85</v>
      </c>
      <c r="P6" s="19" t="s">
        <v>4</v>
      </c>
      <c r="Q6" s="19" t="s">
        <v>4</v>
      </c>
      <c r="R6" s="19" t="s">
        <v>4</v>
      </c>
      <c r="S6" s="19" t="s">
        <v>4</v>
      </c>
      <c r="U6" s="19" t="s">
        <v>5</v>
      </c>
      <c r="V6" s="19" t="s">
        <v>5</v>
      </c>
      <c r="W6" s="19" t="s">
        <v>5</v>
      </c>
      <c r="X6" s="19" t="s">
        <v>5</v>
      </c>
      <c r="Y6" s="19" t="s">
        <v>5</v>
      </c>
      <c r="Z6" s="19" t="s">
        <v>5</v>
      </c>
      <c r="AA6" s="19" t="s">
        <v>5</v>
      </c>
      <c r="AC6" s="19" t="s">
        <v>6</v>
      </c>
      <c r="AD6" s="19" t="s">
        <v>6</v>
      </c>
      <c r="AE6" s="19" t="s">
        <v>6</v>
      </c>
      <c r="AF6" s="19" t="s">
        <v>6</v>
      </c>
      <c r="AG6" s="19" t="s">
        <v>6</v>
      </c>
      <c r="AH6" s="19" t="s">
        <v>6</v>
      </c>
      <c r="AI6" s="19" t="s">
        <v>6</v>
      </c>
      <c r="AJ6" s="19" t="s">
        <v>6</v>
      </c>
      <c r="AK6" s="19" t="s">
        <v>6</v>
      </c>
    </row>
    <row r="7" spans="1:37" ht="24.75">
      <c r="A7" s="18" t="s">
        <v>34</v>
      </c>
      <c r="C7" s="18" t="s">
        <v>35</v>
      </c>
      <c r="E7" s="18" t="s">
        <v>36</v>
      </c>
      <c r="G7" s="18" t="s">
        <v>37</v>
      </c>
      <c r="I7" s="18" t="s">
        <v>38</v>
      </c>
      <c r="K7" s="18" t="s">
        <v>39</v>
      </c>
      <c r="M7" s="18" t="s">
        <v>32</v>
      </c>
      <c r="O7" s="18" t="s">
        <v>7</v>
      </c>
      <c r="Q7" s="18" t="s">
        <v>8</v>
      </c>
      <c r="S7" s="18" t="s">
        <v>9</v>
      </c>
      <c r="U7" s="19" t="s">
        <v>10</v>
      </c>
      <c r="V7" s="19" t="s">
        <v>10</v>
      </c>
      <c r="W7" s="19" t="s">
        <v>10</v>
      </c>
      <c r="Y7" s="19" t="s">
        <v>11</v>
      </c>
      <c r="Z7" s="19" t="s">
        <v>11</v>
      </c>
      <c r="AA7" s="19" t="s">
        <v>11</v>
      </c>
      <c r="AC7" s="18" t="s">
        <v>7</v>
      </c>
      <c r="AE7" s="18" t="s">
        <v>40</v>
      </c>
      <c r="AG7" s="18" t="s">
        <v>8</v>
      </c>
      <c r="AI7" s="18" t="s">
        <v>9</v>
      </c>
      <c r="AK7" s="18" t="s">
        <v>13</v>
      </c>
    </row>
    <row r="8" spans="1:37" ht="24.75">
      <c r="A8" s="19" t="s">
        <v>34</v>
      </c>
      <c r="C8" s="19" t="s">
        <v>35</v>
      </c>
      <c r="E8" s="19" t="s">
        <v>36</v>
      </c>
      <c r="G8" s="19" t="s">
        <v>37</v>
      </c>
      <c r="I8" s="19" t="s">
        <v>38</v>
      </c>
      <c r="K8" s="19" t="s">
        <v>39</v>
      </c>
      <c r="M8" s="19" t="s">
        <v>32</v>
      </c>
      <c r="O8" s="19" t="s">
        <v>7</v>
      </c>
      <c r="Q8" s="19" t="s">
        <v>8</v>
      </c>
      <c r="S8" s="19" t="s">
        <v>9</v>
      </c>
      <c r="U8" s="19" t="s">
        <v>7</v>
      </c>
      <c r="W8" s="19" t="s">
        <v>8</v>
      </c>
      <c r="Y8" s="19" t="s">
        <v>7</v>
      </c>
      <c r="AA8" s="19" t="s">
        <v>14</v>
      </c>
      <c r="AC8" s="19" t="s">
        <v>7</v>
      </c>
      <c r="AE8" s="19" t="s">
        <v>40</v>
      </c>
      <c r="AG8" s="19" t="s">
        <v>8</v>
      </c>
      <c r="AI8" s="19" t="s">
        <v>9</v>
      </c>
      <c r="AK8" s="19" t="s">
        <v>13</v>
      </c>
    </row>
    <row r="9" spans="1:37">
      <c r="A9" s="9" t="s">
        <v>41</v>
      </c>
      <c r="B9" s="4"/>
      <c r="C9" s="4" t="s">
        <v>42</v>
      </c>
      <c r="D9" s="4"/>
      <c r="E9" s="4" t="s">
        <v>42</v>
      </c>
      <c r="F9" s="4"/>
      <c r="G9" s="4" t="s">
        <v>43</v>
      </c>
      <c r="H9" s="4"/>
      <c r="I9" s="4" t="s">
        <v>44</v>
      </c>
      <c r="J9" s="4"/>
      <c r="K9" s="5">
        <v>0</v>
      </c>
      <c r="L9" s="4"/>
      <c r="M9" s="5">
        <v>0</v>
      </c>
      <c r="N9" s="4"/>
      <c r="O9" s="5">
        <v>18115</v>
      </c>
      <c r="P9" s="4"/>
      <c r="Q9" s="5">
        <v>15302691513</v>
      </c>
      <c r="R9" s="4"/>
      <c r="S9" s="5">
        <v>16006229595</v>
      </c>
      <c r="T9" s="4"/>
      <c r="U9" s="5">
        <v>0</v>
      </c>
      <c r="V9" s="4"/>
      <c r="W9" s="5">
        <v>0</v>
      </c>
      <c r="X9" s="4"/>
      <c r="Y9" s="5">
        <v>0</v>
      </c>
      <c r="Z9" s="4"/>
      <c r="AA9" s="5">
        <v>0</v>
      </c>
      <c r="AB9" s="4"/>
      <c r="AC9" s="5">
        <v>18115</v>
      </c>
      <c r="AD9" s="4"/>
      <c r="AE9" s="5">
        <v>899860</v>
      </c>
      <c r="AF9" s="4"/>
      <c r="AG9" s="5">
        <v>15302691513</v>
      </c>
      <c r="AH9" s="4"/>
      <c r="AI9" s="5">
        <v>16298009350</v>
      </c>
      <c r="AJ9" s="4"/>
      <c r="AK9" s="7">
        <v>0.35497795378796176</v>
      </c>
    </row>
    <row r="10" spans="1:37" ht="24.75" thickBot="1">
      <c r="Q10" s="6">
        <f>SUM(Q9)</f>
        <v>15302691513</v>
      </c>
      <c r="R10" s="4"/>
      <c r="S10" s="6">
        <f>SUM(S9)</f>
        <v>16006229595</v>
      </c>
      <c r="T10" s="4"/>
      <c r="U10" s="4"/>
      <c r="V10" s="4"/>
      <c r="W10" s="6">
        <f>SUM(W9)</f>
        <v>0</v>
      </c>
      <c r="X10" s="4"/>
      <c r="Y10" s="4"/>
      <c r="Z10" s="4"/>
      <c r="AA10" s="6">
        <f>SUM(AA9)</f>
        <v>0</v>
      </c>
      <c r="AB10" s="4"/>
      <c r="AC10" s="4"/>
      <c r="AD10" s="4"/>
      <c r="AE10" s="4"/>
      <c r="AF10" s="4"/>
      <c r="AG10" s="6">
        <f>SUM(AG9)</f>
        <v>15302691513</v>
      </c>
      <c r="AH10" s="4"/>
      <c r="AI10" s="6">
        <f>SUM(AI9)</f>
        <v>16298009350</v>
      </c>
      <c r="AK10" s="8">
        <f>SUM(AK9)</f>
        <v>0.35497795378796176</v>
      </c>
    </row>
    <row r="11" spans="1:37" ht="24.75" thickTop="1"/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1"/>
  <sheetViews>
    <sheetView rightToLeft="1" workbookViewId="0">
      <selection activeCell="A6" sqref="A6:A7"/>
    </sheetView>
  </sheetViews>
  <sheetFormatPr defaultRowHeight="24"/>
  <cols>
    <col min="1" max="1" width="22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5.7109375" style="1" bestFit="1" customWidth="1"/>
    <col min="12" max="12" width="1" style="1" customWidth="1"/>
    <col min="13" max="13" width="11.28515625" style="1" bestFit="1" customWidth="1"/>
    <col min="14" max="14" width="1" style="1" customWidth="1"/>
    <col min="15" max="15" width="12.42578125" style="1" bestFit="1" customWidth="1"/>
    <col min="16" max="16" width="1" style="1" customWidth="1"/>
    <col min="17" max="17" width="12.42578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4.7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19" ht="24.75">
      <c r="A6" s="18" t="s">
        <v>46</v>
      </c>
      <c r="C6" s="19" t="s">
        <v>47</v>
      </c>
      <c r="D6" s="19" t="s">
        <v>47</v>
      </c>
      <c r="E6" s="19" t="s">
        <v>47</v>
      </c>
      <c r="F6" s="19" t="s">
        <v>47</v>
      </c>
      <c r="G6" s="19" t="s">
        <v>47</v>
      </c>
      <c r="H6" s="19" t="s">
        <v>47</v>
      </c>
      <c r="I6" s="19" t="s">
        <v>47</v>
      </c>
      <c r="K6" s="19" t="s">
        <v>85</v>
      </c>
      <c r="M6" s="19" t="s">
        <v>5</v>
      </c>
      <c r="N6" s="19" t="s">
        <v>5</v>
      </c>
      <c r="O6" s="19" t="s">
        <v>5</v>
      </c>
      <c r="Q6" s="19" t="s">
        <v>6</v>
      </c>
      <c r="R6" s="19" t="s">
        <v>6</v>
      </c>
      <c r="S6" s="19" t="s">
        <v>6</v>
      </c>
    </row>
    <row r="7" spans="1:19" ht="24.75">
      <c r="A7" s="19" t="s">
        <v>46</v>
      </c>
      <c r="C7" s="19" t="s">
        <v>48</v>
      </c>
      <c r="E7" s="19" t="s">
        <v>49</v>
      </c>
      <c r="G7" s="19" t="s">
        <v>50</v>
      </c>
      <c r="I7" s="19" t="s">
        <v>39</v>
      </c>
      <c r="K7" s="19" t="s">
        <v>51</v>
      </c>
      <c r="M7" s="19" t="s">
        <v>52</v>
      </c>
      <c r="O7" s="19" t="s">
        <v>53</v>
      </c>
      <c r="Q7" s="19" t="s">
        <v>51</v>
      </c>
      <c r="S7" s="19" t="s">
        <v>45</v>
      </c>
    </row>
    <row r="8" spans="1:19">
      <c r="A8" s="1" t="s">
        <v>54</v>
      </c>
      <c r="C8" s="4" t="s">
        <v>55</v>
      </c>
      <c r="D8" s="4"/>
      <c r="E8" s="4" t="s">
        <v>56</v>
      </c>
      <c r="F8" s="4"/>
      <c r="G8" s="4" t="s">
        <v>57</v>
      </c>
      <c r="H8" s="4"/>
      <c r="I8" s="5">
        <v>8</v>
      </c>
      <c r="J8" s="4"/>
      <c r="K8" s="5">
        <v>576011</v>
      </c>
      <c r="L8" s="4"/>
      <c r="M8" s="5">
        <v>35222312</v>
      </c>
      <c r="N8" s="4"/>
      <c r="O8" s="5">
        <v>0</v>
      </c>
      <c r="P8" s="4"/>
      <c r="Q8" s="5">
        <v>35798323</v>
      </c>
      <c r="R8" s="4"/>
      <c r="S8" s="7">
        <v>7.7970353155924093E-4</v>
      </c>
    </row>
    <row r="9" spans="1:19">
      <c r="A9" s="1" t="s">
        <v>58</v>
      </c>
      <c r="C9" s="4" t="s">
        <v>59</v>
      </c>
      <c r="D9" s="4"/>
      <c r="E9" s="4" t="s">
        <v>56</v>
      </c>
      <c r="F9" s="4"/>
      <c r="G9" s="4" t="s">
        <v>60</v>
      </c>
      <c r="H9" s="4"/>
      <c r="I9" s="5">
        <v>8</v>
      </c>
      <c r="J9" s="4"/>
      <c r="K9" s="5">
        <v>1397081915</v>
      </c>
      <c r="L9" s="4"/>
      <c r="M9" s="5">
        <v>6225637</v>
      </c>
      <c r="N9" s="4"/>
      <c r="O9" s="5">
        <v>480808600</v>
      </c>
      <c r="P9" s="4"/>
      <c r="Q9" s="5">
        <v>922498952</v>
      </c>
      <c r="R9" s="4"/>
      <c r="S9" s="7">
        <v>2.0092440942948601E-2</v>
      </c>
    </row>
    <row r="10" spans="1:19" ht="24.75" thickBot="1">
      <c r="K10" s="10">
        <f>SUM(K8:K9)</f>
        <v>1397657926</v>
      </c>
      <c r="M10" s="10">
        <f>SUM(M8:M9)</f>
        <v>41447949</v>
      </c>
      <c r="O10" s="10">
        <f>SUM(O8:O9)</f>
        <v>480808600</v>
      </c>
      <c r="Q10" s="10">
        <f>SUM(Q8:Q9)</f>
        <v>958297275</v>
      </c>
      <c r="S10" s="8">
        <f>SUM(S8:S9)</f>
        <v>2.0872144474507841E-2</v>
      </c>
    </row>
    <row r="11" spans="1:19" ht="24.75" thickTop="1"/>
  </sheetData>
  <mergeCells count="17">
    <mergeCell ref="G7"/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J12"/>
  <sheetViews>
    <sheetView rightToLeft="1" workbookViewId="0">
      <selection activeCell="N13" sqref="N13"/>
    </sheetView>
  </sheetViews>
  <sheetFormatPr defaultRowHeight="24"/>
  <cols>
    <col min="1" max="1" width="31.42578125" style="1" bestFit="1" customWidth="1"/>
    <col min="2" max="2" width="1" style="1" customWidth="1"/>
    <col min="3" max="3" width="15.57031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0" width="15.5703125" style="1" bestFit="1" customWidth="1"/>
    <col min="11" max="16384" width="9.140625" style="1"/>
  </cols>
  <sheetData>
    <row r="2" spans="1:10" ht="24.75">
      <c r="A2" s="17" t="s">
        <v>0</v>
      </c>
      <c r="B2" s="17"/>
      <c r="C2" s="17"/>
      <c r="D2" s="17"/>
      <c r="E2" s="17"/>
      <c r="F2" s="17"/>
      <c r="G2" s="17"/>
    </row>
    <row r="3" spans="1:10" ht="24.75">
      <c r="A3" s="17" t="s">
        <v>61</v>
      </c>
      <c r="B3" s="17"/>
      <c r="C3" s="17"/>
      <c r="D3" s="17"/>
      <c r="E3" s="17"/>
      <c r="F3" s="17"/>
      <c r="G3" s="17"/>
    </row>
    <row r="4" spans="1:10" ht="24.75">
      <c r="A4" s="17" t="s">
        <v>2</v>
      </c>
      <c r="B4" s="17"/>
      <c r="C4" s="17"/>
      <c r="D4" s="17"/>
      <c r="E4" s="17"/>
      <c r="F4" s="17"/>
      <c r="G4" s="17"/>
    </row>
    <row r="6" spans="1:10" ht="24.75">
      <c r="A6" s="19" t="s">
        <v>65</v>
      </c>
      <c r="C6" s="19" t="s">
        <v>51</v>
      </c>
      <c r="E6" s="19" t="s">
        <v>99</v>
      </c>
      <c r="G6" s="19" t="s">
        <v>13</v>
      </c>
      <c r="J6" s="3"/>
    </row>
    <row r="7" spans="1:10">
      <c r="A7" s="1" t="s">
        <v>108</v>
      </c>
      <c r="C7" s="12">
        <f>'سرمایه‌گذاری در سهام'!I32</f>
        <v>-2104140756</v>
      </c>
      <c r="E7" s="7">
        <f>C7/$C$11</f>
        <v>1.19246490102013</v>
      </c>
      <c r="G7" s="7">
        <v>-4.5829129435781976E-2</v>
      </c>
      <c r="J7" s="3"/>
    </row>
    <row r="8" spans="1:10">
      <c r="A8" s="1" t="s">
        <v>109</v>
      </c>
      <c r="C8" s="12">
        <f>'سرمایه‌گذاری در اوراق بهادار'!I9</f>
        <v>291779756</v>
      </c>
      <c r="E8" s="7">
        <f t="shared" ref="E8:E10" si="0">C8/$C$11</f>
        <v>-0.16535829025033993</v>
      </c>
      <c r="G8" s="7">
        <v>6.3550939576329764E-3</v>
      </c>
      <c r="J8" s="3"/>
    </row>
    <row r="9" spans="1:10">
      <c r="A9" s="1" t="s">
        <v>110</v>
      </c>
      <c r="C9" s="12">
        <f>'درآمد سپرده بانکی'!E10</f>
        <v>41447949</v>
      </c>
      <c r="E9" s="7">
        <f t="shared" si="0"/>
        <v>-2.348950480657502E-2</v>
      </c>
      <c r="G9" s="7">
        <v>9.0275491986558439E-4</v>
      </c>
      <c r="J9" s="3"/>
    </row>
    <row r="10" spans="1:10">
      <c r="A10" s="1" t="s">
        <v>106</v>
      </c>
      <c r="C10" s="12">
        <f>'سایر درآمدها'!C10</f>
        <v>6382494</v>
      </c>
      <c r="E10" s="7">
        <f t="shared" si="0"/>
        <v>-3.6171059632151216E-3</v>
      </c>
      <c r="G10" s="7">
        <v>1.3901358205957483E-4</v>
      </c>
    </row>
    <row r="11" spans="1:10" ht="24.75" thickBot="1">
      <c r="C11" s="13">
        <f>SUM(C7:C10)</f>
        <v>-1764530557</v>
      </c>
      <c r="E11" s="8">
        <f>SUM(E7:E10)</f>
        <v>1</v>
      </c>
      <c r="G11" s="8">
        <f>SUM(G7:G10)</f>
        <v>-3.8432266976223838E-2</v>
      </c>
    </row>
    <row r="12" spans="1:10" ht="24.75" thickTop="1"/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1"/>
  <sheetViews>
    <sheetView rightToLeft="1" workbookViewId="0">
      <selection activeCell="S11" sqref="S11"/>
    </sheetView>
  </sheetViews>
  <sheetFormatPr defaultRowHeight="24"/>
  <cols>
    <col min="1" max="1" width="26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" style="1" bestFit="1" customWidth="1"/>
    <col min="14" max="14" width="1" style="1" customWidth="1"/>
    <col min="15" max="15" width="11.8554687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4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4.75">
      <c r="A3" s="17" t="s">
        <v>61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19" ht="24.75">
      <c r="A6" s="19" t="s">
        <v>62</v>
      </c>
      <c r="B6" s="19" t="s">
        <v>62</v>
      </c>
      <c r="C6" s="19" t="s">
        <v>62</v>
      </c>
      <c r="D6" s="19" t="s">
        <v>62</v>
      </c>
      <c r="E6" s="19" t="s">
        <v>62</v>
      </c>
      <c r="F6" s="19" t="s">
        <v>62</v>
      </c>
      <c r="G6" s="19" t="s">
        <v>62</v>
      </c>
      <c r="I6" s="19" t="s">
        <v>63</v>
      </c>
      <c r="J6" s="19" t="s">
        <v>63</v>
      </c>
      <c r="K6" s="19" t="s">
        <v>63</v>
      </c>
      <c r="L6" s="19" t="s">
        <v>63</v>
      </c>
      <c r="M6" s="19" t="s">
        <v>63</v>
      </c>
      <c r="O6" s="19" t="s">
        <v>64</v>
      </c>
      <c r="P6" s="19" t="s">
        <v>64</v>
      </c>
      <c r="Q6" s="19" t="s">
        <v>64</v>
      </c>
      <c r="R6" s="19" t="s">
        <v>64</v>
      </c>
      <c r="S6" s="19" t="s">
        <v>64</v>
      </c>
    </row>
    <row r="7" spans="1:19" ht="24.75">
      <c r="A7" s="19" t="s">
        <v>65</v>
      </c>
      <c r="C7" s="19" t="s">
        <v>66</v>
      </c>
      <c r="E7" s="19" t="s">
        <v>38</v>
      </c>
      <c r="G7" s="19" t="s">
        <v>39</v>
      </c>
      <c r="I7" s="19" t="s">
        <v>67</v>
      </c>
      <c r="K7" s="19" t="s">
        <v>68</v>
      </c>
      <c r="M7" s="19" t="s">
        <v>69</v>
      </c>
      <c r="O7" s="19" t="s">
        <v>67</v>
      </c>
      <c r="Q7" s="19" t="s">
        <v>68</v>
      </c>
      <c r="S7" s="19" t="s">
        <v>69</v>
      </c>
    </row>
    <row r="8" spans="1:19">
      <c r="A8" s="1" t="s">
        <v>54</v>
      </c>
      <c r="C8" s="5">
        <v>30</v>
      </c>
      <c r="D8" s="4"/>
      <c r="E8" s="4" t="s">
        <v>111</v>
      </c>
      <c r="F8" s="4"/>
      <c r="G8" s="5">
        <v>8</v>
      </c>
      <c r="H8" s="4"/>
      <c r="I8" s="5">
        <v>35222312</v>
      </c>
      <c r="J8" s="4"/>
      <c r="K8" s="5">
        <v>0</v>
      </c>
      <c r="L8" s="4"/>
      <c r="M8" s="5">
        <v>35222312</v>
      </c>
      <c r="N8" s="4"/>
      <c r="O8" s="5">
        <v>35239499</v>
      </c>
      <c r="P8" s="4"/>
      <c r="Q8" s="5">
        <v>0</v>
      </c>
      <c r="R8" s="4"/>
      <c r="S8" s="5">
        <v>35239499</v>
      </c>
    </row>
    <row r="9" spans="1:19">
      <c r="A9" s="1" t="s">
        <v>58</v>
      </c>
      <c r="C9" s="5">
        <v>27</v>
      </c>
      <c r="D9" s="4"/>
      <c r="E9" s="4" t="s">
        <v>111</v>
      </c>
      <c r="F9" s="4"/>
      <c r="G9" s="5">
        <v>8</v>
      </c>
      <c r="H9" s="4"/>
      <c r="I9" s="5">
        <v>6225637</v>
      </c>
      <c r="J9" s="4"/>
      <c r="K9" s="5">
        <v>0</v>
      </c>
      <c r="L9" s="4"/>
      <c r="M9" s="5">
        <v>6225637</v>
      </c>
      <c r="N9" s="4"/>
      <c r="O9" s="5">
        <v>15549006</v>
      </c>
      <c r="P9" s="4"/>
      <c r="Q9" s="5">
        <v>0</v>
      </c>
      <c r="R9" s="4"/>
      <c r="S9" s="5">
        <v>15549006</v>
      </c>
    </row>
    <row r="10" spans="1:19" ht="24.75" thickBot="1">
      <c r="C10" s="4"/>
      <c r="D10" s="4"/>
      <c r="E10" s="4"/>
      <c r="F10" s="4"/>
      <c r="G10" s="4"/>
      <c r="H10" s="4"/>
      <c r="I10" s="6">
        <f>SUM(I8:I9)</f>
        <v>41447949</v>
      </c>
      <c r="J10" s="4"/>
      <c r="K10" s="6">
        <f>SUM(K8:K9)</f>
        <v>0</v>
      </c>
      <c r="L10" s="4"/>
      <c r="M10" s="6">
        <f>SUM(M8:M9)</f>
        <v>41447949</v>
      </c>
      <c r="N10" s="4"/>
      <c r="O10" s="6">
        <f>SUM(O8:O9)</f>
        <v>50788505</v>
      </c>
      <c r="P10" s="4"/>
      <c r="Q10" s="6">
        <f>SUM(Q8:Q9)</f>
        <v>0</v>
      </c>
      <c r="R10" s="4"/>
      <c r="S10" s="6">
        <f>SUM(S8:S9)</f>
        <v>50788505</v>
      </c>
    </row>
    <row r="11" spans="1:19" ht="24.75" thickTop="1"/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19"/>
  <sheetViews>
    <sheetView rightToLeft="1" workbookViewId="0">
      <selection activeCell="I18" sqref="I18"/>
    </sheetView>
  </sheetViews>
  <sheetFormatPr defaultRowHeight="24"/>
  <cols>
    <col min="1" max="1" width="25.710937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4.75">
      <c r="A3" s="17" t="s">
        <v>61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19" ht="24.75">
      <c r="A6" s="18" t="s">
        <v>3</v>
      </c>
      <c r="C6" s="19" t="s">
        <v>71</v>
      </c>
      <c r="D6" s="19" t="s">
        <v>71</v>
      </c>
      <c r="E6" s="19" t="s">
        <v>71</v>
      </c>
      <c r="F6" s="19" t="s">
        <v>71</v>
      </c>
      <c r="G6" s="19" t="s">
        <v>71</v>
      </c>
      <c r="I6" s="19" t="s">
        <v>63</v>
      </c>
      <c r="J6" s="19" t="s">
        <v>63</v>
      </c>
      <c r="K6" s="19" t="s">
        <v>63</v>
      </c>
      <c r="L6" s="19" t="s">
        <v>63</v>
      </c>
      <c r="M6" s="19" t="s">
        <v>63</v>
      </c>
      <c r="O6" s="19" t="s">
        <v>64</v>
      </c>
      <c r="P6" s="19" t="s">
        <v>64</v>
      </c>
      <c r="Q6" s="19" t="s">
        <v>64</v>
      </c>
      <c r="R6" s="19" t="s">
        <v>64</v>
      </c>
      <c r="S6" s="19" t="s">
        <v>64</v>
      </c>
    </row>
    <row r="7" spans="1:19" ht="24.75">
      <c r="A7" s="19" t="s">
        <v>3</v>
      </c>
      <c r="C7" s="19" t="s">
        <v>72</v>
      </c>
      <c r="E7" s="19" t="s">
        <v>73</v>
      </c>
      <c r="G7" s="19" t="s">
        <v>74</v>
      </c>
      <c r="I7" s="19" t="s">
        <v>75</v>
      </c>
      <c r="K7" s="19" t="s">
        <v>68</v>
      </c>
      <c r="M7" s="19" t="s">
        <v>76</v>
      </c>
      <c r="O7" s="19" t="s">
        <v>75</v>
      </c>
      <c r="Q7" s="19" t="s">
        <v>68</v>
      </c>
      <c r="S7" s="19" t="s">
        <v>76</v>
      </c>
    </row>
    <row r="8" spans="1:19">
      <c r="A8" s="1" t="s">
        <v>77</v>
      </c>
      <c r="C8" s="4" t="s">
        <v>78</v>
      </c>
      <c r="D8" s="4"/>
      <c r="E8" s="5">
        <v>27657</v>
      </c>
      <c r="F8" s="4"/>
      <c r="G8" s="5">
        <v>6130</v>
      </c>
      <c r="H8" s="4"/>
      <c r="I8" s="5">
        <v>0</v>
      </c>
      <c r="J8" s="4"/>
      <c r="K8" s="5">
        <v>0</v>
      </c>
      <c r="L8" s="4"/>
      <c r="M8" s="5">
        <f>I8-K8</f>
        <v>0</v>
      </c>
      <c r="N8" s="4"/>
      <c r="O8" s="5">
        <v>169537410</v>
      </c>
      <c r="P8" s="4"/>
      <c r="Q8" s="5">
        <v>3524923</v>
      </c>
      <c r="R8" s="4"/>
      <c r="S8" s="5">
        <f>O8-Q8</f>
        <v>166012487</v>
      </c>
    </row>
    <row r="9" spans="1:19">
      <c r="A9" s="1" t="s">
        <v>16</v>
      </c>
      <c r="C9" s="4" t="s">
        <v>79</v>
      </c>
      <c r="D9" s="4"/>
      <c r="E9" s="5">
        <v>361458</v>
      </c>
      <c r="F9" s="4"/>
      <c r="G9" s="5">
        <v>650</v>
      </c>
      <c r="H9" s="4"/>
      <c r="I9" s="5">
        <v>234947700</v>
      </c>
      <c r="J9" s="4"/>
      <c r="K9" s="5">
        <v>4110794</v>
      </c>
      <c r="L9" s="4"/>
      <c r="M9" s="5">
        <f t="shared" ref="M9:M16" si="0">I9-K9</f>
        <v>230836906</v>
      </c>
      <c r="N9" s="4"/>
      <c r="O9" s="5">
        <v>234947700</v>
      </c>
      <c r="P9" s="4"/>
      <c r="Q9" s="5">
        <v>4110794</v>
      </c>
      <c r="R9" s="4"/>
      <c r="S9" s="5">
        <f t="shared" ref="S9:S16" si="1">O9-Q9</f>
        <v>230836906</v>
      </c>
    </row>
    <row r="10" spans="1:19">
      <c r="A10" s="1" t="s">
        <v>22</v>
      </c>
      <c r="C10" s="4" t="s">
        <v>80</v>
      </c>
      <c r="D10" s="4"/>
      <c r="E10" s="5">
        <v>300000</v>
      </c>
      <c r="F10" s="4"/>
      <c r="G10" s="5">
        <v>420</v>
      </c>
      <c r="H10" s="4"/>
      <c r="I10" s="5">
        <v>126000000</v>
      </c>
      <c r="J10" s="4"/>
      <c r="K10" s="5">
        <v>7469072</v>
      </c>
      <c r="L10" s="4"/>
      <c r="M10" s="5">
        <f t="shared" si="0"/>
        <v>118530928</v>
      </c>
      <c r="N10" s="4"/>
      <c r="O10" s="5">
        <v>126000000</v>
      </c>
      <c r="P10" s="4"/>
      <c r="Q10" s="5">
        <v>7469072</v>
      </c>
      <c r="R10" s="4"/>
      <c r="S10" s="5">
        <f t="shared" si="1"/>
        <v>118530928</v>
      </c>
    </row>
    <row r="11" spans="1:19">
      <c r="A11" s="1" t="s">
        <v>30</v>
      </c>
      <c r="C11" s="4" t="s">
        <v>81</v>
      </c>
      <c r="D11" s="4"/>
      <c r="E11" s="5">
        <v>50000</v>
      </c>
      <c r="F11" s="4"/>
      <c r="G11" s="5">
        <v>6500</v>
      </c>
      <c r="H11" s="4"/>
      <c r="I11" s="5">
        <v>325000000</v>
      </c>
      <c r="J11" s="4"/>
      <c r="K11" s="5">
        <v>45553592</v>
      </c>
      <c r="L11" s="4"/>
      <c r="M11" s="5">
        <f t="shared" si="0"/>
        <v>279446408</v>
      </c>
      <c r="N11" s="4"/>
      <c r="O11" s="5">
        <v>325000000</v>
      </c>
      <c r="P11" s="4"/>
      <c r="Q11" s="5">
        <v>45553592</v>
      </c>
      <c r="R11" s="4"/>
      <c r="S11" s="5">
        <f t="shared" si="1"/>
        <v>279446408</v>
      </c>
    </row>
    <row r="12" spans="1:19">
      <c r="A12" s="1" t="s">
        <v>27</v>
      </c>
      <c r="C12" s="4" t="s">
        <v>79</v>
      </c>
      <c r="D12" s="4"/>
      <c r="E12" s="5">
        <v>100000</v>
      </c>
      <c r="F12" s="4"/>
      <c r="G12" s="5">
        <v>4350</v>
      </c>
      <c r="H12" s="4"/>
      <c r="I12" s="5">
        <v>435000000</v>
      </c>
      <c r="J12" s="4"/>
      <c r="K12" s="5">
        <v>61631393</v>
      </c>
      <c r="L12" s="4"/>
      <c r="M12" s="5">
        <f t="shared" si="0"/>
        <v>373368607</v>
      </c>
      <c r="N12" s="4"/>
      <c r="O12" s="5">
        <v>435000000</v>
      </c>
      <c r="P12" s="4"/>
      <c r="Q12" s="5">
        <v>61631393</v>
      </c>
      <c r="R12" s="4"/>
      <c r="S12" s="5">
        <f t="shared" si="1"/>
        <v>373368607</v>
      </c>
    </row>
    <row r="13" spans="1:19">
      <c r="A13" s="1" t="s">
        <v>82</v>
      </c>
      <c r="C13" s="4" t="s">
        <v>83</v>
      </c>
      <c r="D13" s="4"/>
      <c r="E13" s="5">
        <v>27423</v>
      </c>
      <c r="F13" s="4"/>
      <c r="G13" s="5">
        <v>7554</v>
      </c>
      <c r="H13" s="4"/>
      <c r="I13" s="5">
        <v>0</v>
      </c>
      <c r="J13" s="4"/>
      <c r="K13" s="5">
        <v>0</v>
      </c>
      <c r="L13" s="4"/>
      <c r="M13" s="5">
        <f t="shared" si="0"/>
        <v>0</v>
      </c>
      <c r="N13" s="4"/>
      <c r="O13" s="5">
        <v>207153342</v>
      </c>
      <c r="P13" s="4"/>
      <c r="Q13" s="5">
        <v>4307011</v>
      </c>
      <c r="R13" s="4"/>
      <c r="S13" s="5">
        <f t="shared" si="1"/>
        <v>202846331</v>
      </c>
    </row>
    <row r="14" spans="1:19">
      <c r="A14" s="1" t="s">
        <v>18</v>
      </c>
      <c r="C14" s="4" t="s">
        <v>84</v>
      </c>
      <c r="D14" s="4"/>
      <c r="E14" s="5">
        <v>50000</v>
      </c>
      <c r="F14" s="4"/>
      <c r="G14" s="5">
        <v>6700</v>
      </c>
      <c r="H14" s="4"/>
      <c r="I14" s="5">
        <v>0</v>
      </c>
      <c r="J14" s="4"/>
      <c r="K14" s="5">
        <v>0</v>
      </c>
      <c r="L14" s="4"/>
      <c r="M14" s="5">
        <f t="shared" si="0"/>
        <v>0</v>
      </c>
      <c r="N14" s="4"/>
      <c r="O14" s="5">
        <v>335000000</v>
      </c>
      <c r="P14" s="4"/>
      <c r="Q14" s="5">
        <v>0</v>
      </c>
      <c r="R14" s="4"/>
      <c r="S14" s="5">
        <f t="shared" si="1"/>
        <v>335000000</v>
      </c>
    </row>
    <row r="15" spans="1:19">
      <c r="A15" s="1" t="s">
        <v>21</v>
      </c>
      <c r="C15" s="4" t="s">
        <v>85</v>
      </c>
      <c r="D15" s="4"/>
      <c r="E15" s="5">
        <v>350000</v>
      </c>
      <c r="F15" s="4"/>
      <c r="G15" s="5">
        <v>80</v>
      </c>
      <c r="H15" s="4"/>
      <c r="I15" s="5">
        <v>28000000</v>
      </c>
      <c r="J15" s="4"/>
      <c r="K15" s="5">
        <v>3564854</v>
      </c>
      <c r="L15" s="4"/>
      <c r="M15" s="5">
        <f t="shared" si="0"/>
        <v>24435146</v>
      </c>
      <c r="N15" s="4"/>
      <c r="O15" s="5">
        <v>28000000</v>
      </c>
      <c r="P15" s="4"/>
      <c r="Q15" s="5">
        <v>3564854</v>
      </c>
      <c r="R15" s="4"/>
      <c r="S15" s="5">
        <f t="shared" si="1"/>
        <v>24435146</v>
      </c>
    </row>
    <row r="16" spans="1:19">
      <c r="A16" s="1" t="s">
        <v>15</v>
      </c>
      <c r="C16" s="4" t="s">
        <v>86</v>
      </c>
      <c r="D16" s="4"/>
      <c r="E16" s="5">
        <v>200000</v>
      </c>
      <c r="F16" s="4"/>
      <c r="G16" s="5">
        <v>1700</v>
      </c>
      <c r="H16" s="4"/>
      <c r="I16" s="5">
        <v>0</v>
      </c>
      <c r="J16" s="4"/>
      <c r="K16" s="5">
        <v>0</v>
      </c>
      <c r="L16" s="4"/>
      <c r="M16" s="5">
        <f t="shared" si="0"/>
        <v>0</v>
      </c>
      <c r="N16" s="4"/>
      <c r="O16" s="5">
        <v>340000000</v>
      </c>
      <c r="P16" s="4"/>
      <c r="Q16" s="5">
        <v>0</v>
      </c>
      <c r="R16" s="4"/>
      <c r="S16" s="5">
        <f t="shared" si="1"/>
        <v>340000000</v>
      </c>
    </row>
    <row r="17" spans="3:19" ht="24.75" thickBot="1">
      <c r="C17" s="4"/>
      <c r="D17" s="4"/>
      <c r="E17" s="4"/>
      <c r="F17" s="4"/>
      <c r="G17" s="4"/>
      <c r="H17" s="4"/>
      <c r="I17" s="6">
        <f>SUM(I8:I16)</f>
        <v>1148947700</v>
      </c>
      <c r="J17" s="4"/>
      <c r="K17" s="6">
        <f>SUM(K8:K16)</f>
        <v>122329705</v>
      </c>
      <c r="L17" s="4"/>
      <c r="M17" s="6">
        <f>SUM(M8:M16)</f>
        <v>1026617995</v>
      </c>
      <c r="N17" s="4"/>
      <c r="O17" s="6">
        <f>SUM(O8:O16)</f>
        <v>2200638452</v>
      </c>
      <c r="P17" s="4"/>
      <c r="Q17" s="6">
        <f>SUM(Q8:Q16)</f>
        <v>130161639</v>
      </c>
      <c r="R17" s="4"/>
      <c r="S17" s="6">
        <f>SUM(S8:S16)</f>
        <v>2070476813</v>
      </c>
    </row>
    <row r="18" spans="3:19" ht="24.75" thickTop="1">
      <c r="C18" s="4"/>
      <c r="D18" s="4"/>
      <c r="E18" s="4"/>
      <c r="F18" s="4"/>
      <c r="G18" s="4"/>
      <c r="H18" s="4"/>
      <c r="I18" s="5"/>
      <c r="J18" s="4"/>
      <c r="K18" s="4"/>
      <c r="L18" s="4"/>
      <c r="M18" s="4"/>
      <c r="N18" s="4"/>
      <c r="O18" s="5"/>
      <c r="P18" s="4"/>
      <c r="Q18" s="4"/>
      <c r="R18" s="4"/>
      <c r="S18" s="4"/>
    </row>
    <row r="19" spans="3:19">
      <c r="O19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33"/>
  <sheetViews>
    <sheetView rightToLeft="1" topLeftCell="A20" workbookViewId="0">
      <selection activeCell="Q26" sqref="C26:Q33"/>
    </sheetView>
  </sheetViews>
  <sheetFormatPr defaultRowHeight="24"/>
  <cols>
    <col min="1" max="1" width="28.85546875" style="1" bestFit="1" customWidth="1"/>
    <col min="2" max="2" width="1" style="1" customWidth="1"/>
    <col min="3" max="3" width="10.85546875" style="1" bestFit="1" customWidth="1"/>
    <col min="4" max="4" width="1" style="1" customWidth="1"/>
    <col min="5" max="5" width="16.140625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34.7109375" style="1" bestFit="1" customWidth="1"/>
    <col min="10" max="10" width="1" style="1" customWidth="1"/>
    <col min="11" max="11" width="10.85546875" style="1" bestFit="1" customWidth="1"/>
    <col min="12" max="12" width="1" style="1" customWidth="1"/>
    <col min="13" max="13" width="16.140625" style="1" bestFit="1" customWidth="1"/>
    <col min="14" max="14" width="1" style="1" customWidth="1"/>
    <col min="15" max="15" width="16.140625" style="1" bestFit="1" customWidth="1"/>
    <col min="16" max="16" width="1" style="1" customWidth="1"/>
    <col min="17" max="17" width="34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4.75">
      <c r="A3" s="17" t="s">
        <v>61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17" ht="24.75">
      <c r="A6" s="18" t="s">
        <v>3</v>
      </c>
      <c r="C6" s="19" t="s">
        <v>63</v>
      </c>
      <c r="D6" s="19" t="s">
        <v>63</v>
      </c>
      <c r="E6" s="19" t="s">
        <v>63</v>
      </c>
      <c r="F6" s="19" t="s">
        <v>63</v>
      </c>
      <c r="G6" s="19" t="s">
        <v>63</v>
      </c>
      <c r="H6" s="19" t="s">
        <v>63</v>
      </c>
      <c r="I6" s="19" t="s">
        <v>63</v>
      </c>
      <c r="K6" s="19" t="s">
        <v>64</v>
      </c>
      <c r="L6" s="19" t="s">
        <v>64</v>
      </c>
      <c r="M6" s="19" t="s">
        <v>64</v>
      </c>
      <c r="N6" s="19" t="s">
        <v>64</v>
      </c>
      <c r="O6" s="19" t="s">
        <v>64</v>
      </c>
      <c r="P6" s="19" t="s">
        <v>64</v>
      </c>
      <c r="Q6" s="19" t="s">
        <v>64</v>
      </c>
    </row>
    <row r="7" spans="1:17" ht="24.75">
      <c r="A7" s="19" t="s">
        <v>3</v>
      </c>
      <c r="C7" s="19" t="s">
        <v>7</v>
      </c>
      <c r="E7" s="19" t="s">
        <v>87</v>
      </c>
      <c r="G7" s="19" t="s">
        <v>88</v>
      </c>
      <c r="I7" s="19" t="s">
        <v>89</v>
      </c>
      <c r="K7" s="19" t="s">
        <v>7</v>
      </c>
      <c r="M7" s="19" t="s">
        <v>87</v>
      </c>
      <c r="O7" s="19" t="s">
        <v>88</v>
      </c>
      <c r="Q7" s="19" t="s">
        <v>89</v>
      </c>
    </row>
    <row r="8" spans="1:17">
      <c r="A8" s="1" t="s">
        <v>25</v>
      </c>
      <c r="C8" s="12">
        <v>191787</v>
      </c>
      <c r="D8" s="12"/>
      <c r="E8" s="12">
        <v>789655182</v>
      </c>
      <c r="F8" s="12"/>
      <c r="G8" s="12">
        <v>934736687</v>
      </c>
      <c r="H8" s="12"/>
      <c r="I8" s="12">
        <f>E8-G8</f>
        <v>-145081505</v>
      </c>
      <c r="J8" s="12"/>
      <c r="K8" s="12">
        <v>191787</v>
      </c>
      <c r="L8" s="12"/>
      <c r="M8" s="12">
        <v>789655182</v>
      </c>
      <c r="N8" s="12"/>
      <c r="O8" s="12">
        <v>796963831</v>
      </c>
      <c r="P8" s="12"/>
      <c r="Q8" s="12">
        <f>M8-O8</f>
        <v>-7308649</v>
      </c>
    </row>
    <row r="9" spans="1:17">
      <c r="A9" s="1" t="s">
        <v>26</v>
      </c>
      <c r="C9" s="12">
        <v>100000</v>
      </c>
      <c r="D9" s="12"/>
      <c r="E9" s="12">
        <v>1388687850</v>
      </c>
      <c r="F9" s="12"/>
      <c r="G9" s="12">
        <v>1441295942</v>
      </c>
      <c r="H9" s="12"/>
      <c r="I9" s="12">
        <f t="shared" ref="I9:I23" si="0">E9-G9</f>
        <v>-52608092</v>
      </c>
      <c r="J9" s="12"/>
      <c r="K9" s="12">
        <v>100000</v>
      </c>
      <c r="L9" s="12"/>
      <c r="M9" s="12">
        <v>1388687850</v>
      </c>
      <c r="N9" s="12"/>
      <c r="O9" s="12">
        <v>1441836774</v>
      </c>
      <c r="P9" s="12"/>
      <c r="Q9" s="12">
        <f t="shared" ref="Q9:Q24" si="1">M9-O9</f>
        <v>-53148924</v>
      </c>
    </row>
    <row r="10" spans="1:17">
      <c r="A10" s="1" t="s">
        <v>17</v>
      </c>
      <c r="C10" s="12">
        <v>39142</v>
      </c>
      <c r="D10" s="12"/>
      <c r="E10" s="12">
        <v>663011150</v>
      </c>
      <c r="F10" s="12"/>
      <c r="G10" s="12">
        <v>837323941</v>
      </c>
      <c r="H10" s="12"/>
      <c r="I10" s="12">
        <f t="shared" si="0"/>
        <v>-174312791</v>
      </c>
      <c r="J10" s="12"/>
      <c r="K10" s="12">
        <v>39142</v>
      </c>
      <c r="L10" s="12"/>
      <c r="M10" s="12">
        <v>663011150</v>
      </c>
      <c r="N10" s="12"/>
      <c r="O10" s="12">
        <v>510182753</v>
      </c>
      <c r="P10" s="12"/>
      <c r="Q10" s="12">
        <f t="shared" si="1"/>
        <v>152828397</v>
      </c>
    </row>
    <row r="11" spans="1:17">
      <c r="A11" s="1" t="s">
        <v>16</v>
      </c>
      <c r="C11" s="12">
        <v>361458</v>
      </c>
      <c r="D11" s="12"/>
      <c r="E11" s="12">
        <v>2295973806</v>
      </c>
      <c r="F11" s="12"/>
      <c r="G11" s="12">
        <v>2499620929</v>
      </c>
      <c r="H11" s="12"/>
      <c r="I11" s="12">
        <f t="shared" si="0"/>
        <v>-203647123</v>
      </c>
      <c r="J11" s="12"/>
      <c r="K11" s="12">
        <v>361458</v>
      </c>
      <c r="L11" s="12"/>
      <c r="M11" s="12">
        <v>2295973806</v>
      </c>
      <c r="N11" s="12"/>
      <c r="O11" s="12">
        <v>2030338136</v>
      </c>
      <c r="P11" s="12"/>
      <c r="Q11" s="12">
        <f t="shared" si="1"/>
        <v>265635670</v>
      </c>
    </row>
    <row r="12" spans="1:17">
      <c r="A12" s="1" t="s">
        <v>28</v>
      </c>
      <c r="C12" s="12">
        <v>160000</v>
      </c>
      <c r="D12" s="12"/>
      <c r="E12" s="12">
        <v>1747937520</v>
      </c>
      <c r="F12" s="12"/>
      <c r="G12" s="12">
        <v>1837004400</v>
      </c>
      <c r="H12" s="12"/>
      <c r="I12" s="12">
        <f t="shared" si="0"/>
        <v>-89066880</v>
      </c>
      <c r="J12" s="12"/>
      <c r="K12" s="12">
        <v>160000</v>
      </c>
      <c r="L12" s="12"/>
      <c r="M12" s="12">
        <v>1747937520</v>
      </c>
      <c r="N12" s="12"/>
      <c r="O12" s="12">
        <v>1808672184</v>
      </c>
      <c r="P12" s="12"/>
      <c r="Q12" s="12">
        <f t="shared" si="1"/>
        <v>-60734664</v>
      </c>
    </row>
    <row r="13" spans="1:17">
      <c r="A13" s="1" t="s">
        <v>19</v>
      </c>
      <c r="C13" s="12">
        <v>100712</v>
      </c>
      <c r="D13" s="12"/>
      <c r="E13" s="12">
        <v>290327014</v>
      </c>
      <c r="F13" s="12"/>
      <c r="G13" s="12">
        <v>390740116</v>
      </c>
      <c r="H13" s="12"/>
      <c r="I13" s="12">
        <f t="shared" si="0"/>
        <v>-100413102</v>
      </c>
      <c r="J13" s="12"/>
      <c r="K13" s="12">
        <v>100712</v>
      </c>
      <c r="L13" s="12"/>
      <c r="M13" s="12">
        <v>290327014</v>
      </c>
      <c r="N13" s="12"/>
      <c r="O13" s="12">
        <v>318350632</v>
      </c>
      <c r="P13" s="12"/>
      <c r="Q13" s="12">
        <f t="shared" si="1"/>
        <v>-28023618</v>
      </c>
    </row>
    <row r="14" spans="1:17">
      <c r="A14" s="1" t="s">
        <v>29</v>
      </c>
      <c r="C14" s="12">
        <v>50000</v>
      </c>
      <c r="D14" s="12"/>
      <c r="E14" s="12">
        <v>1479146400</v>
      </c>
      <c r="F14" s="12"/>
      <c r="G14" s="12">
        <v>1534316175</v>
      </c>
      <c r="H14" s="12"/>
      <c r="I14" s="12">
        <f t="shared" si="0"/>
        <v>-55169775</v>
      </c>
      <c r="J14" s="12"/>
      <c r="K14" s="12">
        <v>50000</v>
      </c>
      <c r="L14" s="12"/>
      <c r="M14" s="12">
        <v>1479146400</v>
      </c>
      <c r="N14" s="12"/>
      <c r="O14" s="12">
        <v>1444770450</v>
      </c>
      <c r="P14" s="12"/>
      <c r="Q14" s="12">
        <f t="shared" si="1"/>
        <v>34375950</v>
      </c>
    </row>
    <row r="15" spans="1:17">
      <c r="A15" s="1" t="s">
        <v>22</v>
      </c>
      <c r="C15" s="12">
        <v>300000</v>
      </c>
      <c r="D15" s="12"/>
      <c r="E15" s="12">
        <v>1526860800</v>
      </c>
      <c r="F15" s="12"/>
      <c r="G15" s="12">
        <v>2018915550</v>
      </c>
      <c r="H15" s="12"/>
      <c r="I15" s="12">
        <f t="shared" si="0"/>
        <v>-492054750</v>
      </c>
      <c r="J15" s="12"/>
      <c r="K15" s="12">
        <v>300000</v>
      </c>
      <c r="L15" s="12"/>
      <c r="M15" s="12">
        <v>1526860800</v>
      </c>
      <c r="N15" s="12"/>
      <c r="O15" s="12">
        <v>2067072947</v>
      </c>
      <c r="P15" s="12"/>
      <c r="Q15" s="12">
        <f t="shared" si="1"/>
        <v>-540212147</v>
      </c>
    </row>
    <row r="16" spans="1:17">
      <c r="A16" s="1" t="s">
        <v>30</v>
      </c>
      <c r="C16" s="12">
        <v>50000</v>
      </c>
      <c r="D16" s="12"/>
      <c r="E16" s="12">
        <v>1393658100</v>
      </c>
      <c r="F16" s="12"/>
      <c r="G16" s="12">
        <v>1606384800</v>
      </c>
      <c r="H16" s="12"/>
      <c r="I16" s="12">
        <f t="shared" si="0"/>
        <v>-212726700</v>
      </c>
      <c r="J16" s="12"/>
      <c r="K16" s="12">
        <v>50000</v>
      </c>
      <c r="L16" s="12"/>
      <c r="M16" s="12">
        <v>1393658100</v>
      </c>
      <c r="N16" s="12"/>
      <c r="O16" s="12">
        <v>1376275992</v>
      </c>
      <c r="P16" s="12"/>
      <c r="Q16" s="12">
        <f t="shared" si="1"/>
        <v>17382108</v>
      </c>
    </row>
    <row r="17" spans="1:17">
      <c r="A17" s="1" t="s">
        <v>27</v>
      </c>
      <c r="C17" s="12">
        <v>100000</v>
      </c>
      <c r="D17" s="12"/>
      <c r="E17" s="12">
        <v>1675968300</v>
      </c>
      <c r="F17" s="12"/>
      <c r="G17" s="12">
        <v>2081540700</v>
      </c>
      <c r="H17" s="12"/>
      <c r="I17" s="12">
        <f t="shared" si="0"/>
        <v>-405572400</v>
      </c>
      <c r="J17" s="12"/>
      <c r="K17" s="12">
        <v>100000</v>
      </c>
      <c r="L17" s="12"/>
      <c r="M17" s="12">
        <v>1675968300</v>
      </c>
      <c r="N17" s="12"/>
      <c r="O17" s="12">
        <v>1801670395</v>
      </c>
      <c r="P17" s="12"/>
      <c r="Q17" s="12">
        <f t="shared" si="1"/>
        <v>-125702095</v>
      </c>
    </row>
    <row r="18" spans="1:17">
      <c r="A18" s="1" t="s">
        <v>24</v>
      </c>
      <c r="C18" s="12">
        <v>150000</v>
      </c>
      <c r="D18" s="12"/>
      <c r="E18" s="12">
        <v>1492566075</v>
      </c>
      <c r="F18" s="12"/>
      <c r="G18" s="12">
        <v>1647637875</v>
      </c>
      <c r="H18" s="12"/>
      <c r="I18" s="12">
        <f t="shared" si="0"/>
        <v>-155071800</v>
      </c>
      <c r="J18" s="12"/>
      <c r="K18" s="12">
        <v>150000</v>
      </c>
      <c r="L18" s="12"/>
      <c r="M18" s="12">
        <v>1492566075</v>
      </c>
      <c r="N18" s="12"/>
      <c r="O18" s="12">
        <v>1408553856</v>
      </c>
      <c r="P18" s="12"/>
      <c r="Q18" s="12">
        <f t="shared" si="1"/>
        <v>84012219</v>
      </c>
    </row>
    <row r="19" spans="1:17">
      <c r="A19" s="1" t="s">
        <v>23</v>
      </c>
      <c r="C19" s="12">
        <v>1500000</v>
      </c>
      <c r="D19" s="12"/>
      <c r="E19" s="12">
        <v>1380735450</v>
      </c>
      <c r="F19" s="12"/>
      <c r="G19" s="12">
        <v>1423976625</v>
      </c>
      <c r="H19" s="12"/>
      <c r="I19" s="12">
        <f t="shared" si="0"/>
        <v>-43241175</v>
      </c>
      <c r="J19" s="12"/>
      <c r="K19" s="12">
        <v>1500000</v>
      </c>
      <c r="L19" s="12"/>
      <c r="M19" s="12">
        <v>1380735450</v>
      </c>
      <c r="N19" s="12"/>
      <c r="O19" s="12">
        <v>1617590837</v>
      </c>
      <c r="P19" s="12"/>
      <c r="Q19" s="12">
        <f t="shared" si="1"/>
        <v>-236855387</v>
      </c>
    </row>
    <row r="20" spans="1:17">
      <c r="A20" s="1" t="s">
        <v>18</v>
      </c>
      <c r="C20" s="12">
        <v>90000</v>
      </c>
      <c r="D20" s="12"/>
      <c r="E20" s="12">
        <v>2120308650</v>
      </c>
      <c r="F20" s="12"/>
      <c r="G20" s="12">
        <v>2496059550</v>
      </c>
      <c r="H20" s="12"/>
      <c r="I20" s="12">
        <f t="shared" si="0"/>
        <v>-375750900</v>
      </c>
      <c r="J20" s="12"/>
      <c r="K20" s="12">
        <v>90000</v>
      </c>
      <c r="L20" s="12"/>
      <c r="M20" s="12">
        <v>2120308650</v>
      </c>
      <c r="N20" s="12"/>
      <c r="O20" s="12">
        <v>2574716933</v>
      </c>
      <c r="P20" s="12"/>
      <c r="Q20" s="12">
        <f t="shared" si="1"/>
        <v>-454408283</v>
      </c>
    </row>
    <row r="21" spans="1:17">
      <c r="A21" s="1" t="s">
        <v>21</v>
      </c>
      <c r="C21" s="12">
        <v>350000</v>
      </c>
      <c r="D21" s="12"/>
      <c r="E21" s="12">
        <v>2292776327</v>
      </c>
      <c r="F21" s="12"/>
      <c r="G21" s="12">
        <v>2511964350</v>
      </c>
      <c r="H21" s="12"/>
      <c r="I21" s="12">
        <f t="shared" si="0"/>
        <v>-219188023</v>
      </c>
      <c r="J21" s="12"/>
      <c r="K21" s="12">
        <v>350000</v>
      </c>
      <c r="L21" s="12"/>
      <c r="M21" s="12">
        <v>2292776327</v>
      </c>
      <c r="N21" s="12"/>
      <c r="O21" s="12">
        <v>2031843244</v>
      </c>
      <c r="P21" s="12"/>
      <c r="Q21" s="12">
        <f t="shared" si="1"/>
        <v>260933083</v>
      </c>
    </row>
    <row r="22" spans="1:17">
      <c r="A22" s="1" t="s">
        <v>31</v>
      </c>
      <c r="C22" s="12">
        <v>50903</v>
      </c>
      <c r="D22" s="12"/>
      <c r="E22" s="12">
        <v>184690464</v>
      </c>
      <c r="F22" s="12"/>
      <c r="G22" s="12">
        <v>187934914</v>
      </c>
      <c r="H22" s="12"/>
      <c r="I22" s="12">
        <f t="shared" si="0"/>
        <v>-3244450</v>
      </c>
      <c r="J22" s="12"/>
      <c r="K22" s="12">
        <v>50903</v>
      </c>
      <c r="L22" s="12"/>
      <c r="M22" s="12">
        <v>184690464</v>
      </c>
      <c r="N22" s="12"/>
      <c r="O22" s="12">
        <v>187934914</v>
      </c>
      <c r="P22" s="12"/>
      <c r="Q22" s="12">
        <f t="shared" si="1"/>
        <v>-3244450</v>
      </c>
    </row>
    <row r="23" spans="1:17">
      <c r="A23" s="1" t="s">
        <v>15</v>
      </c>
      <c r="C23" s="12">
        <v>200000</v>
      </c>
      <c r="D23" s="12"/>
      <c r="E23" s="12">
        <v>3741604200</v>
      </c>
      <c r="F23" s="12"/>
      <c r="G23" s="12">
        <v>4145188500</v>
      </c>
      <c r="H23" s="12"/>
      <c r="I23" s="12">
        <f t="shared" si="0"/>
        <v>-403584300</v>
      </c>
      <c r="J23" s="12"/>
      <c r="K23" s="12">
        <v>200000</v>
      </c>
      <c r="L23" s="12"/>
      <c r="M23" s="12">
        <v>3741604200</v>
      </c>
      <c r="N23" s="12"/>
      <c r="O23" s="12">
        <v>3443123517</v>
      </c>
      <c r="P23" s="12"/>
      <c r="Q23" s="12">
        <f t="shared" si="1"/>
        <v>298480683</v>
      </c>
    </row>
    <row r="24" spans="1:17">
      <c r="A24" s="1" t="s">
        <v>41</v>
      </c>
      <c r="C24" s="12">
        <v>18115</v>
      </c>
      <c r="D24" s="12"/>
      <c r="E24" s="12">
        <v>16298009350</v>
      </c>
      <c r="F24" s="12"/>
      <c r="G24" s="12">
        <v>16006229594</v>
      </c>
      <c r="H24" s="12"/>
      <c r="I24" s="12">
        <f>E24-G24</f>
        <v>291779756</v>
      </c>
      <c r="J24" s="12"/>
      <c r="K24" s="12">
        <v>18115</v>
      </c>
      <c r="L24" s="12"/>
      <c r="M24" s="12">
        <v>16298009350</v>
      </c>
      <c r="N24" s="12"/>
      <c r="O24" s="12">
        <v>15374899431</v>
      </c>
      <c r="P24" s="12"/>
      <c r="Q24" s="12">
        <f t="shared" si="1"/>
        <v>923109919</v>
      </c>
    </row>
    <row r="25" spans="1:17" ht="24.75" thickBot="1">
      <c r="C25" s="12"/>
      <c r="D25" s="12"/>
      <c r="E25" s="13">
        <f>SUM(E8:E24)</f>
        <v>40761916638</v>
      </c>
      <c r="F25" s="12"/>
      <c r="G25" s="13">
        <f>SUM(G8:G24)</f>
        <v>43600870648</v>
      </c>
      <c r="H25" s="12"/>
      <c r="I25" s="13">
        <f>SUM(I8:I24)</f>
        <v>-2838954010</v>
      </c>
      <c r="J25" s="12"/>
      <c r="K25" s="12"/>
      <c r="L25" s="12"/>
      <c r="M25" s="13">
        <f>SUM(M8:M24)</f>
        <v>40761916638</v>
      </c>
      <c r="N25" s="12"/>
      <c r="O25" s="13">
        <f>SUM(O8:O24)</f>
        <v>40234796826</v>
      </c>
      <c r="P25" s="12"/>
      <c r="Q25" s="13">
        <f>SUM(Q8:Q24)</f>
        <v>527119812</v>
      </c>
    </row>
    <row r="26" spans="1:17" ht="24.75" thickTop="1"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31" spans="1:17"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>
      <c r="G32" s="5"/>
      <c r="H32" s="4"/>
      <c r="I32" s="5"/>
      <c r="J32" s="4"/>
      <c r="K32" s="4"/>
      <c r="L32" s="4"/>
      <c r="M32" s="4"/>
      <c r="N32" s="4"/>
      <c r="O32" s="5"/>
      <c r="P32" s="4"/>
      <c r="Q32" s="5"/>
    </row>
    <row r="33" spans="7:17"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U31"/>
  <sheetViews>
    <sheetView rightToLeft="1" topLeftCell="A10" workbookViewId="0">
      <selection activeCell="Q27" sqref="F27:Q32"/>
    </sheetView>
  </sheetViews>
  <sheetFormatPr defaultRowHeight="24"/>
  <cols>
    <col min="1" max="1" width="37.85546875" style="1" bestFit="1" customWidth="1"/>
    <col min="2" max="2" width="1" style="1" customWidth="1"/>
    <col min="3" max="3" width="6.42578125" style="1" bestFit="1" customWidth="1"/>
    <col min="4" max="4" width="1" style="1" customWidth="1"/>
    <col min="5" max="5" width="13.85546875" style="1" bestFit="1" customWidth="1"/>
    <col min="6" max="6" width="1" style="1" customWidth="1"/>
    <col min="7" max="7" width="14.5703125" style="1" bestFit="1" customWidth="1"/>
    <col min="8" max="8" width="1" style="1" customWidth="1"/>
    <col min="9" max="9" width="29.5703125" style="1" bestFit="1" customWidth="1"/>
    <col min="10" max="10" width="1" style="1" customWidth="1"/>
    <col min="11" max="11" width="8.42578125" style="1" bestFit="1" customWidth="1"/>
    <col min="12" max="12" width="1" style="1" customWidth="1"/>
    <col min="13" max="13" width="16.140625" style="1" bestFit="1" customWidth="1"/>
    <col min="14" max="14" width="1" style="1" customWidth="1"/>
    <col min="15" max="15" width="16.140625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21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21" ht="24.75">
      <c r="A3" s="17" t="s">
        <v>61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21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21" ht="24.75">
      <c r="A6" s="18" t="s">
        <v>3</v>
      </c>
      <c r="C6" s="19" t="s">
        <v>63</v>
      </c>
      <c r="D6" s="19" t="s">
        <v>63</v>
      </c>
      <c r="E6" s="19" t="s">
        <v>63</v>
      </c>
      <c r="F6" s="19" t="s">
        <v>63</v>
      </c>
      <c r="G6" s="19" t="s">
        <v>63</v>
      </c>
      <c r="H6" s="19" t="s">
        <v>63</v>
      </c>
      <c r="I6" s="19" t="s">
        <v>63</v>
      </c>
      <c r="K6" s="19" t="s">
        <v>64</v>
      </c>
      <c r="L6" s="19" t="s">
        <v>64</v>
      </c>
      <c r="M6" s="19" t="s">
        <v>64</v>
      </c>
      <c r="N6" s="19" t="s">
        <v>64</v>
      </c>
      <c r="O6" s="19" t="s">
        <v>64</v>
      </c>
      <c r="P6" s="19" t="s">
        <v>64</v>
      </c>
      <c r="Q6" s="19" t="s">
        <v>64</v>
      </c>
    </row>
    <row r="7" spans="1:21" ht="24.75">
      <c r="A7" s="19" t="s">
        <v>3</v>
      </c>
      <c r="C7" s="19" t="s">
        <v>7</v>
      </c>
      <c r="E7" s="19" t="s">
        <v>87</v>
      </c>
      <c r="G7" s="19" t="s">
        <v>88</v>
      </c>
      <c r="I7" s="19" t="s">
        <v>90</v>
      </c>
      <c r="K7" s="19" t="s">
        <v>7</v>
      </c>
      <c r="M7" s="19" t="s">
        <v>87</v>
      </c>
      <c r="O7" s="19" t="s">
        <v>88</v>
      </c>
      <c r="Q7" s="19" t="s">
        <v>90</v>
      </c>
    </row>
    <row r="8" spans="1:21">
      <c r="A8" s="1" t="s">
        <v>20</v>
      </c>
      <c r="C8" s="5">
        <v>1</v>
      </c>
      <c r="D8" s="4"/>
      <c r="E8" s="5">
        <v>1</v>
      </c>
      <c r="F8" s="4"/>
      <c r="G8" s="12">
        <v>24986</v>
      </c>
      <c r="H8" s="12"/>
      <c r="I8" s="12">
        <v>-24985</v>
      </c>
      <c r="J8" s="4"/>
      <c r="K8" s="5">
        <v>11853</v>
      </c>
      <c r="L8" s="4"/>
      <c r="M8" s="12">
        <v>311156812</v>
      </c>
      <c r="N8" s="12"/>
      <c r="O8" s="12">
        <v>296159058</v>
      </c>
      <c r="P8" s="12"/>
      <c r="Q8" s="12">
        <f>M8-O8</f>
        <v>14997754</v>
      </c>
      <c r="R8" s="4"/>
      <c r="S8" s="4"/>
      <c r="T8" s="4"/>
      <c r="U8" s="4"/>
    </row>
    <row r="9" spans="1:21">
      <c r="A9" s="1" t="s">
        <v>91</v>
      </c>
      <c r="C9" s="5">
        <v>0</v>
      </c>
      <c r="D9" s="4"/>
      <c r="E9" s="5">
        <v>0</v>
      </c>
      <c r="F9" s="4"/>
      <c r="G9" s="12">
        <v>0</v>
      </c>
      <c r="H9" s="12"/>
      <c r="I9" s="12">
        <v>0</v>
      </c>
      <c r="J9" s="4"/>
      <c r="K9" s="5">
        <v>120190</v>
      </c>
      <c r="L9" s="4"/>
      <c r="M9" s="12">
        <v>686980503</v>
      </c>
      <c r="N9" s="12"/>
      <c r="O9" s="12">
        <v>588533207</v>
      </c>
      <c r="P9" s="12"/>
      <c r="Q9" s="12">
        <f t="shared" ref="Q9:Q25" si="0">M9-O9</f>
        <v>98447296</v>
      </c>
      <c r="R9" s="4"/>
      <c r="S9" s="4"/>
      <c r="T9" s="4"/>
      <c r="U9" s="4"/>
    </row>
    <row r="10" spans="1:21">
      <c r="A10" s="1" t="s">
        <v>77</v>
      </c>
      <c r="C10" s="5">
        <v>0</v>
      </c>
      <c r="D10" s="4"/>
      <c r="E10" s="5">
        <v>0</v>
      </c>
      <c r="F10" s="4"/>
      <c r="G10" s="12">
        <v>0</v>
      </c>
      <c r="H10" s="12"/>
      <c r="I10" s="12">
        <v>0</v>
      </c>
      <c r="J10" s="4"/>
      <c r="K10" s="5">
        <v>27657</v>
      </c>
      <c r="L10" s="4"/>
      <c r="M10" s="12">
        <v>824773228</v>
      </c>
      <c r="N10" s="12"/>
      <c r="O10" s="12">
        <v>718733847</v>
      </c>
      <c r="P10" s="12"/>
      <c r="Q10" s="12">
        <f t="shared" si="0"/>
        <v>106039381</v>
      </c>
      <c r="R10" s="4"/>
      <c r="S10" s="4"/>
      <c r="T10" s="4"/>
      <c r="U10" s="4"/>
    </row>
    <row r="11" spans="1:21">
      <c r="A11" s="1" t="s">
        <v>17</v>
      </c>
      <c r="C11" s="5">
        <v>0</v>
      </c>
      <c r="D11" s="4"/>
      <c r="E11" s="5">
        <v>0</v>
      </c>
      <c r="F11" s="4"/>
      <c r="G11" s="12">
        <v>0</v>
      </c>
      <c r="H11" s="12"/>
      <c r="I11" s="12">
        <v>0</v>
      </c>
      <c r="J11" s="4"/>
      <c r="K11" s="5">
        <v>26095</v>
      </c>
      <c r="L11" s="4"/>
      <c r="M11" s="12">
        <v>588090268</v>
      </c>
      <c r="N11" s="12"/>
      <c r="O11" s="12">
        <v>340126181</v>
      </c>
      <c r="P11" s="12"/>
      <c r="Q11" s="12">
        <f t="shared" si="0"/>
        <v>247964087</v>
      </c>
      <c r="R11" s="4"/>
      <c r="S11" s="4"/>
      <c r="T11" s="4"/>
      <c r="U11" s="4"/>
    </row>
    <row r="12" spans="1:21">
      <c r="A12" s="1" t="s">
        <v>16</v>
      </c>
      <c r="C12" s="5">
        <v>0</v>
      </c>
      <c r="D12" s="4"/>
      <c r="E12" s="5">
        <v>0</v>
      </c>
      <c r="F12" s="4"/>
      <c r="G12" s="12">
        <v>0</v>
      </c>
      <c r="H12" s="12"/>
      <c r="I12" s="12">
        <v>0</v>
      </c>
      <c r="J12" s="4"/>
      <c r="K12" s="5">
        <v>201858</v>
      </c>
      <c r="L12" s="4"/>
      <c r="M12" s="12">
        <v>1370870052</v>
      </c>
      <c r="N12" s="12"/>
      <c r="O12" s="12">
        <v>1001605834</v>
      </c>
      <c r="P12" s="12"/>
      <c r="Q12" s="12">
        <f t="shared" si="0"/>
        <v>369264218</v>
      </c>
      <c r="R12" s="4"/>
      <c r="S12" s="4"/>
      <c r="T12" s="4"/>
      <c r="U12" s="4"/>
    </row>
    <row r="13" spans="1:21">
      <c r="A13" s="1" t="s">
        <v>28</v>
      </c>
      <c r="C13" s="5">
        <v>0</v>
      </c>
      <c r="D13" s="4"/>
      <c r="E13" s="5">
        <v>0</v>
      </c>
      <c r="F13" s="4"/>
      <c r="G13" s="12">
        <v>0</v>
      </c>
      <c r="H13" s="12"/>
      <c r="I13" s="12">
        <v>0</v>
      </c>
      <c r="J13" s="4"/>
      <c r="K13" s="5">
        <v>116669</v>
      </c>
      <c r="L13" s="4"/>
      <c r="M13" s="12">
        <v>1446206838</v>
      </c>
      <c r="N13" s="12"/>
      <c r="O13" s="12">
        <v>1318849845</v>
      </c>
      <c r="P13" s="12"/>
      <c r="Q13" s="12">
        <f t="shared" si="0"/>
        <v>127356993</v>
      </c>
      <c r="R13" s="4"/>
      <c r="S13" s="4"/>
      <c r="T13" s="4"/>
      <c r="U13" s="4"/>
    </row>
    <row r="14" spans="1:21">
      <c r="A14" s="1" t="s">
        <v>29</v>
      </c>
      <c r="C14" s="5">
        <v>0</v>
      </c>
      <c r="D14" s="4"/>
      <c r="E14" s="5">
        <v>0</v>
      </c>
      <c r="F14" s="4"/>
      <c r="G14" s="12">
        <v>0</v>
      </c>
      <c r="H14" s="12"/>
      <c r="I14" s="12">
        <v>0</v>
      </c>
      <c r="J14" s="4"/>
      <c r="K14" s="5">
        <v>34060</v>
      </c>
      <c r="L14" s="4"/>
      <c r="M14" s="12">
        <v>1026795649</v>
      </c>
      <c r="N14" s="12"/>
      <c r="O14" s="12">
        <v>984177632</v>
      </c>
      <c r="P14" s="12"/>
      <c r="Q14" s="12">
        <f t="shared" si="0"/>
        <v>42618017</v>
      </c>
      <c r="R14" s="4"/>
      <c r="S14" s="4"/>
      <c r="T14" s="4"/>
      <c r="U14" s="4"/>
    </row>
    <row r="15" spans="1:21">
      <c r="A15" s="1" t="s">
        <v>92</v>
      </c>
      <c r="C15" s="5">
        <v>0</v>
      </c>
      <c r="D15" s="4"/>
      <c r="E15" s="5">
        <v>0</v>
      </c>
      <c r="F15" s="4"/>
      <c r="G15" s="12">
        <v>0</v>
      </c>
      <c r="H15" s="12"/>
      <c r="I15" s="12">
        <v>0</v>
      </c>
      <c r="J15" s="4"/>
      <c r="K15" s="5">
        <v>39104</v>
      </c>
      <c r="L15" s="4"/>
      <c r="M15" s="12">
        <v>1103314381</v>
      </c>
      <c r="N15" s="12"/>
      <c r="O15" s="12">
        <v>929929829</v>
      </c>
      <c r="P15" s="12"/>
      <c r="Q15" s="12">
        <f t="shared" si="0"/>
        <v>173384552</v>
      </c>
      <c r="R15" s="4"/>
      <c r="S15" s="4"/>
      <c r="T15" s="4"/>
      <c r="U15" s="4"/>
    </row>
    <row r="16" spans="1:21">
      <c r="A16" s="1" t="s">
        <v>93</v>
      </c>
      <c r="C16" s="5">
        <v>0</v>
      </c>
      <c r="D16" s="4"/>
      <c r="E16" s="5">
        <v>0</v>
      </c>
      <c r="F16" s="4"/>
      <c r="G16" s="12">
        <v>0</v>
      </c>
      <c r="H16" s="12"/>
      <c r="I16" s="12">
        <v>0</v>
      </c>
      <c r="J16" s="4"/>
      <c r="K16" s="5">
        <v>13047</v>
      </c>
      <c r="L16" s="4"/>
      <c r="M16" s="12">
        <v>215470753</v>
      </c>
      <c r="N16" s="12"/>
      <c r="O16" s="12">
        <v>155298441</v>
      </c>
      <c r="P16" s="12"/>
      <c r="Q16" s="12">
        <f t="shared" si="0"/>
        <v>60172312</v>
      </c>
      <c r="R16" s="4"/>
      <c r="S16" s="4"/>
      <c r="T16" s="4"/>
      <c r="U16" s="4"/>
    </row>
    <row r="17" spans="1:21">
      <c r="A17" s="1" t="s">
        <v>24</v>
      </c>
      <c r="C17" s="5">
        <v>0</v>
      </c>
      <c r="D17" s="4"/>
      <c r="E17" s="5">
        <v>0</v>
      </c>
      <c r="F17" s="4"/>
      <c r="G17" s="12">
        <v>0</v>
      </c>
      <c r="H17" s="12"/>
      <c r="I17" s="12">
        <v>0</v>
      </c>
      <c r="J17" s="4"/>
      <c r="K17" s="5">
        <v>29774</v>
      </c>
      <c r="L17" s="4"/>
      <c r="M17" s="12">
        <v>340750091</v>
      </c>
      <c r="N17" s="12"/>
      <c r="O17" s="12">
        <v>279588551</v>
      </c>
      <c r="P17" s="12"/>
      <c r="Q17" s="12">
        <f t="shared" si="0"/>
        <v>61161540</v>
      </c>
      <c r="R17" s="4"/>
      <c r="S17" s="4"/>
      <c r="T17" s="4"/>
      <c r="U17" s="4"/>
    </row>
    <row r="18" spans="1:21">
      <c r="A18" s="1" t="s">
        <v>82</v>
      </c>
      <c r="C18" s="5">
        <v>0</v>
      </c>
      <c r="D18" s="4"/>
      <c r="E18" s="5">
        <v>0</v>
      </c>
      <c r="F18" s="4"/>
      <c r="G18" s="12">
        <v>0</v>
      </c>
      <c r="H18" s="12"/>
      <c r="I18" s="12">
        <v>0</v>
      </c>
      <c r="J18" s="4"/>
      <c r="K18" s="5">
        <v>27423</v>
      </c>
      <c r="L18" s="4"/>
      <c r="M18" s="12">
        <v>1341172472</v>
      </c>
      <c r="N18" s="12"/>
      <c r="O18" s="12">
        <v>1374765446</v>
      </c>
      <c r="P18" s="12"/>
      <c r="Q18" s="12">
        <f t="shared" si="0"/>
        <v>-33592974</v>
      </c>
      <c r="R18" s="4"/>
      <c r="S18" s="4"/>
      <c r="T18" s="4"/>
      <c r="U18" s="4"/>
    </row>
    <row r="19" spans="1:21">
      <c r="A19" s="1" t="s">
        <v>23</v>
      </c>
      <c r="C19" s="5">
        <v>0</v>
      </c>
      <c r="D19" s="4"/>
      <c r="E19" s="5">
        <v>0</v>
      </c>
      <c r="F19" s="4"/>
      <c r="G19" s="12">
        <v>0</v>
      </c>
      <c r="H19" s="12"/>
      <c r="I19" s="12">
        <v>0</v>
      </c>
      <c r="J19" s="4"/>
      <c r="K19" s="5">
        <v>421875</v>
      </c>
      <c r="L19" s="4"/>
      <c r="M19" s="12">
        <v>418945489</v>
      </c>
      <c r="N19" s="12"/>
      <c r="O19" s="12">
        <v>454947423</v>
      </c>
      <c r="P19" s="12"/>
      <c r="Q19" s="12">
        <f t="shared" si="0"/>
        <v>-36001934</v>
      </c>
      <c r="R19" s="4"/>
      <c r="S19" s="4"/>
      <c r="T19" s="4"/>
      <c r="U19" s="4"/>
    </row>
    <row r="20" spans="1:21">
      <c r="A20" s="1" t="s">
        <v>94</v>
      </c>
      <c r="C20" s="5">
        <v>0</v>
      </c>
      <c r="D20" s="4"/>
      <c r="E20" s="5">
        <v>0</v>
      </c>
      <c r="F20" s="4"/>
      <c r="G20" s="12">
        <v>0</v>
      </c>
      <c r="H20" s="12"/>
      <c r="I20" s="12">
        <v>0</v>
      </c>
      <c r="J20" s="4"/>
      <c r="K20" s="5">
        <v>130801</v>
      </c>
      <c r="L20" s="4"/>
      <c r="M20" s="12">
        <v>1622251429</v>
      </c>
      <c r="N20" s="12"/>
      <c r="O20" s="12">
        <v>1397825127</v>
      </c>
      <c r="P20" s="12"/>
      <c r="Q20" s="12">
        <f t="shared" si="0"/>
        <v>224426302</v>
      </c>
      <c r="R20" s="4"/>
      <c r="S20" s="4"/>
      <c r="T20" s="4"/>
      <c r="U20" s="4"/>
    </row>
    <row r="21" spans="1:21">
      <c r="A21" s="1" t="s">
        <v>95</v>
      </c>
      <c r="C21" s="5">
        <v>0</v>
      </c>
      <c r="D21" s="4"/>
      <c r="E21" s="5">
        <v>0</v>
      </c>
      <c r="F21" s="4"/>
      <c r="G21" s="12">
        <v>0</v>
      </c>
      <c r="H21" s="12"/>
      <c r="I21" s="12">
        <v>0</v>
      </c>
      <c r="J21" s="4"/>
      <c r="K21" s="5">
        <v>163</v>
      </c>
      <c r="L21" s="4"/>
      <c r="M21" s="12">
        <v>11901153</v>
      </c>
      <c r="N21" s="12"/>
      <c r="O21" s="12">
        <v>11896482</v>
      </c>
      <c r="P21" s="12"/>
      <c r="Q21" s="12">
        <f t="shared" si="0"/>
        <v>4671</v>
      </c>
      <c r="R21" s="4"/>
      <c r="S21" s="4"/>
      <c r="T21" s="4"/>
      <c r="U21" s="4"/>
    </row>
    <row r="22" spans="1:21">
      <c r="A22" s="1" t="s">
        <v>18</v>
      </c>
      <c r="C22" s="5">
        <v>0</v>
      </c>
      <c r="D22" s="4"/>
      <c r="E22" s="5">
        <v>0</v>
      </c>
      <c r="F22" s="4"/>
      <c r="G22" s="12">
        <v>0</v>
      </c>
      <c r="H22" s="12"/>
      <c r="I22" s="12">
        <v>0</v>
      </c>
      <c r="J22" s="4"/>
      <c r="K22" s="5">
        <v>7803</v>
      </c>
      <c r="L22" s="4"/>
      <c r="M22" s="12">
        <v>272363395</v>
      </c>
      <c r="N22" s="12"/>
      <c r="O22" s="12">
        <v>218429525</v>
      </c>
      <c r="P22" s="12"/>
      <c r="Q22" s="12">
        <f t="shared" si="0"/>
        <v>53933870</v>
      </c>
      <c r="R22" s="4"/>
      <c r="S22" s="4"/>
      <c r="T22" s="4"/>
      <c r="U22" s="4"/>
    </row>
    <row r="23" spans="1:21">
      <c r="A23" s="1" t="s">
        <v>21</v>
      </c>
      <c r="C23" s="5">
        <v>0</v>
      </c>
      <c r="D23" s="4"/>
      <c r="E23" s="5">
        <v>0</v>
      </c>
      <c r="F23" s="4"/>
      <c r="G23" s="12">
        <v>0</v>
      </c>
      <c r="H23" s="12"/>
      <c r="I23" s="12">
        <v>0</v>
      </c>
      <c r="J23" s="4"/>
      <c r="K23" s="5">
        <v>350000</v>
      </c>
      <c r="L23" s="4"/>
      <c r="M23" s="12">
        <v>3153765235</v>
      </c>
      <c r="N23" s="12"/>
      <c r="O23" s="12">
        <v>2031843236</v>
      </c>
      <c r="P23" s="12"/>
      <c r="Q23" s="12">
        <f t="shared" si="0"/>
        <v>1121921999</v>
      </c>
      <c r="R23" s="4"/>
      <c r="S23" s="4"/>
      <c r="T23" s="4"/>
      <c r="U23" s="4"/>
    </row>
    <row r="24" spans="1:21">
      <c r="A24" s="1" t="s">
        <v>15</v>
      </c>
      <c r="C24" s="5">
        <v>0</v>
      </c>
      <c r="D24" s="4"/>
      <c r="E24" s="5">
        <v>0</v>
      </c>
      <c r="F24" s="4"/>
      <c r="G24" s="12">
        <v>0</v>
      </c>
      <c r="H24" s="12"/>
      <c r="I24" s="12">
        <v>0</v>
      </c>
      <c r="J24" s="4"/>
      <c r="K24" s="5">
        <v>200000</v>
      </c>
      <c r="L24" s="4"/>
      <c r="M24" s="12">
        <v>4554192137</v>
      </c>
      <c r="N24" s="12"/>
      <c r="O24" s="12">
        <v>3443123517</v>
      </c>
      <c r="P24" s="12"/>
      <c r="Q24" s="12">
        <f t="shared" si="0"/>
        <v>1111068620</v>
      </c>
      <c r="R24" s="4"/>
      <c r="S24" s="4"/>
      <c r="T24" s="4"/>
      <c r="U24" s="4"/>
    </row>
    <row r="25" spans="1:21">
      <c r="A25" s="1" t="s">
        <v>41</v>
      </c>
      <c r="C25" s="5">
        <v>0</v>
      </c>
      <c r="D25" s="4"/>
      <c r="E25" s="5">
        <v>0</v>
      </c>
      <c r="F25" s="4"/>
      <c r="G25" s="12">
        <v>0</v>
      </c>
      <c r="H25" s="12"/>
      <c r="I25" s="12">
        <v>0</v>
      </c>
      <c r="J25" s="4"/>
      <c r="K25" s="5">
        <v>4711</v>
      </c>
      <c r="L25" s="4"/>
      <c r="M25" s="12">
        <v>4082772469</v>
      </c>
      <c r="N25" s="12"/>
      <c r="O25" s="12">
        <v>3965048114</v>
      </c>
      <c r="P25" s="12"/>
      <c r="Q25" s="12">
        <f t="shared" si="0"/>
        <v>117724355</v>
      </c>
      <c r="R25" s="4"/>
      <c r="S25" s="4"/>
      <c r="T25" s="4"/>
      <c r="U25" s="4"/>
    </row>
    <row r="26" spans="1:21" ht="24.75" thickBot="1">
      <c r="C26" s="4"/>
      <c r="D26" s="4"/>
      <c r="E26" s="6">
        <f>SUM(SUM(E8:E25))</f>
        <v>1</v>
      </c>
      <c r="F26" s="4"/>
      <c r="G26" s="13">
        <f>SUM(G8:G25)</f>
        <v>24986</v>
      </c>
      <c r="H26" s="12"/>
      <c r="I26" s="13">
        <f>SUM(I8:I25)</f>
        <v>-24985</v>
      </c>
      <c r="J26" s="4"/>
      <c r="K26" s="4"/>
      <c r="L26" s="4"/>
      <c r="M26" s="13">
        <f>SUM(M8:M25)</f>
        <v>23371772354</v>
      </c>
      <c r="N26" s="12"/>
      <c r="O26" s="13">
        <f>SUM(O8:O25)</f>
        <v>19510881295</v>
      </c>
      <c r="P26" s="12"/>
      <c r="Q26" s="13">
        <f>SUM(Q8:Q25)</f>
        <v>3860891059</v>
      </c>
      <c r="R26" s="4"/>
      <c r="S26" s="4"/>
      <c r="T26" s="4"/>
      <c r="U26" s="4"/>
    </row>
    <row r="27" spans="1:21" ht="24.75" thickTop="1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5"/>
      <c r="P27" s="5"/>
      <c r="Q27" s="5"/>
      <c r="R27" s="4"/>
      <c r="S27" s="4"/>
      <c r="T27" s="4"/>
      <c r="U27" s="4"/>
    </row>
    <row r="28" spans="1:21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5"/>
      <c r="P28" s="4"/>
      <c r="Q28" s="5"/>
      <c r="R28" s="4"/>
      <c r="S28" s="4"/>
      <c r="T28" s="4"/>
      <c r="U28" s="4"/>
    </row>
    <row r="29" spans="1:21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5"/>
      <c r="P30" s="5"/>
      <c r="Q30" s="5"/>
      <c r="R30" s="4"/>
      <c r="S30" s="4"/>
      <c r="T30" s="4"/>
      <c r="U30" s="4"/>
    </row>
    <row r="31" spans="1:21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5"/>
      <c r="P31" s="4"/>
      <c r="Q31" s="5"/>
      <c r="R31" s="4"/>
      <c r="S31" s="4"/>
      <c r="T31" s="4"/>
      <c r="U31" s="4"/>
    </row>
  </sheetData>
  <mergeCells count="14">
    <mergeCell ref="A3:Q3"/>
    <mergeCell ref="A4:Q4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2022-07-27T05:19:22Z</dcterms:created>
  <dcterms:modified xsi:type="dcterms:W3CDTF">2022-08-01T09:08:18Z</dcterms:modified>
</cp:coreProperties>
</file>