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خرداد\"/>
    </mc:Choice>
  </mc:AlternateContent>
  <xr:revisionPtr revIDLastSave="0" documentId="13_ncr:1_{FE2B9F4F-601F-43F0-9A4A-50EB44A6B4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9" l="1"/>
  <c r="I22" i="9"/>
  <c r="I19" i="9"/>
  <c r="I26" i="11"/>
  <c r="S27" i="11"/>
  <c r="M12" i="8"/>
  <c r="M9" i="8"/>
  <c r="M10" i="8"/>
  <c r="M11" i="8"/>
  <c r="M8" i="8"/>
  <c r="I8" i="12"/>
  <c r="I30" i="11"/>
  <c r="C9" i="15"/>
  <c r="C8" i="15"/>
  <c r="C7" i="15"/>
  <c r="E9" i="14"/>
  <c r="C9" i="14"/>
  <c r="K10" i="13"/>
  <c r="K9" i="13"/>
  <c r="K8" i="13"/>
  <c r="G10" i="13"/>
  <c r="G9" i="13"/>
  <c r="G8" i="13"/>
  <c r="I10" i="13"/>
  <c r="E10" i="13"/>
  <c r="Q8" i="12"/>
  <c r="Q9" i="12" s="1"/>
  <c r="I9" i="12"/>
  <c r="O9" i="12"/>
  <c r="M9" i="12"/>
  <c r="K9" i="12"/>
  <c r="G9" i="12"/>
  <c r="E9" i="12"/>
  <c r="C9" i="12"/>
  <c r="E31" i="11"/>
  <c r="S30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31" i="11" s="1"/>
  <c r="U12" i="11" s="1"/>
  <c r="S23" i="11"/>
  <c r="S24" i="11"/>
  <c r="S25" i="11"/>
  <c r="S26" i="11"/>
  <c r="S28" i="11"/>
  <c r="S29" i="11"/>
  <c r="S8" i="11"/>
  <c r="I9" i="11"/>
  <c r="I10" i="11"/>
  <c r="I11" i="11"/>
  <c r="I12" i="11"/>
  <c r="I31" i="11" s="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7" i="11"/>
  <c r="I28" i="11"/>
  <c r="I29" i="11"/>
  <c r="I8" i="11"/>
  <c r="Q22" i="10"/>
  <c r="I22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3" i="10"/>
  <c r="Q24" i="10"/>
  <c r="Q25" i="10"/>
  <c r="Q8" i="10"/>
  <c r="I26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3" i="10"/>
  <c r="I24" i="10"/>
  <c r="I25" i="10"/>
  <c r="I8" i="10"/>
  <c r="M31" i="11"/>
  <c r="O31" i="11"/>
  <c r="Q31" i="11"/>
  <c r="C31" i="11"/>
  <c r="G31" i="11"/>
  <c r="E26" i="10"/>
  <c r="G26" i="10"/>
  <c r="M26" i="10"/>
  <c r="O26" i="10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8" i="9"/>
  <c r="Q9" i="9"/>
  <c r="I10" i="9"/>
  <c r="I11" i="9"/>
  <c r="I12" i="9"/>
  <c r="I13" i="9"/>
  <c r="I14" i="9"/>
  <c r="I15" i="9"/>
  <c r="I16" i="9"/>
  <c r="I17" i="9"/>
  <c r="I18" i="9"/>
  <c r="I20" i="9"/>
  <c r="I21" i="9"/>
  <c r="I23" i="9"/>
  <c r="I24" i="9"/>
  <c r="I8" i="9"/>
  <c r="M25" i="9"/>
  <c r="O25" i="9"/>
  <c r="E25" i="9"/>
  <c r="G25" i="9"/>
  <c r="I12" i="8"/>
  <c r="K12" i="8"/>
  <c r="O12" i="8"/>
  <c r="Q12" i="8"/>
  <c r="S12" i="8"/>
  <c r="S10" i="7"/>
  <c r="Q10" i="7"/>
  <c r="O10" i="7"/>
  <c r="M10" i="7"/>
  <c r="K10" i="7"/>
  <c r="I10" i="7"/>
  <c r="S10" i="6"/>
  <c r="Q10" i="6"/>
  <c r="O10" i="6"/>
  <c r="M10" i="6"/>
  <c r="K10" i="6"/>
  <c r="AK10" i="3"/>
  <c r="S10" i="3"/>
  <c r="Q10" i="3"/>
  <c r="AI10" i="3"/>
  <c r="AG10" i="3"/>
  <c r="AA10" i="3"/>
  <c r="W10" i="3"/>
  <c r="W28" i="1"/>
  <c r="U28" i="1"/>
  <c r="O28" i="1"/>
  <c r="K28" i="1"/>
  <c r="G28" i="1"/>
  <c r="E28" i="1"/>
  <c r="G10" i="15" l="1"/>
  <c r="C10" i="15"/>
  <c r="E7" i="15"/>
  <c r="U29" i="11"/>
  <c r="Q26" i="10"/>
  <c r="U8" i="11"/>
  <c r="U23" i="11"/>
  <c r="U11" i="11"/>
  <c r="U30" i="11"/>
  <c r="U26" i="11"/>
  <c r="U22" i="11"/>
  <c r="U18" i="11"/>
  <c r="U14" i="11"/>
  <c r="U10" i="11"/>
  <c r="U19" i="11"/>
  <c r="U25" i="11"/>
  <c r="U21" i="11"/>
  <c r="U17" i="11"/>
  <c r="U13" i="11"/>
  <c r="U9" i="11"/>
  <c r="U27" i="11"/>
  <c r="U15" i="11"/>
  <c r="U28" i="11"/>
  <c r="U24" i="11"/>
  <c r="U20" i="11"/>
  <c r="U16" i="11"/>
  <c r="K28" i="11"/>
  <c r="K24" i="11"/>
  <c r="K20" i="11"/>
  <c r="K8" i="11"/>
  <c r="K27" i="11"/>
  <c r="K23" i="11"/>
  <c r="K19" i="11"/>
  <c r="K15" i="11"/>
  <c r="K11" i="11"/>
  <c r="K30" i="11"/>
  <c r="K26" i="11"/>
  <c r="K22" i="11"/>
  <c r="K18" i="11"/>
  <c r="K14" i="11"/>
  <c r="K10" i="11"/>
  <c r="K29" i="11"/>
  <c r="K25" i="11"/>
  <c r="K21" i="11"/>
  <c r="K17" i="11"/>
  <c r="K13" i="11"/>
  <c r="Q25" i="9"/>
  <c r="I25" i="9"/>
  <c r="Y28" i="1"/>
  <c r="E9" i="15" l="1"/>
  <c r="E8" i="15"/>
  <c r="E10" i="15" s="1"/>
  <c r="U31" i="11"/>
  <c r="K9" i="11"/>
  <c r="K16" i="11"/>
  <c r="K12" i="11"/>
  <c r="K31" i="11" l="1"/>
</calcChain>
</file>

<file path=xl/sharedStrings.xml><?xml version="1.0" encoding="utf-8"?>
<sst xmlns="http://schemas.openxmlformats.org/spreadsheetml/2006/main" count="478" uniqueCount="109">
  <si>
    <t>صندوق سرمایه گذاری تعالی دانش مالی اسلامی</t>
  </si>
  <si>
    <t>صورت وضعیت پورتفوی</t>
  </si>
  <si>
    <t>برای ماه منتهی به 1401/03/31</t>
  </si>
  <si>
    <t>نام شرکت</t>
  </si>
  <si>
    <t>1401/02/31</t>
  </si>
  <si>
    <t>تغییرات طی دوره</t>
  </si>
  <si>
    <t>1401/03/31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</si>
  <si>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</si>
  <si>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</si>
  <si>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</si>
  <si>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</si>
  <si>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</si>
  <si>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</si>
  <si>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</si>
  <si>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</si>
  <si>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</si>
  <si>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پالایش نفت تبریز</t>
  </si>
  <si>
    <t>پتروشیمی تندگویان</t>
  </si>
  <si>
    <t>پویا زرکان آق دره</t>
  </si>
  <si>
    <t>ح . سیمان‌ارومیه‌</t>
  </si>
  <si>
    <t>حمل و نقل گهرترابر سیرجان</t>
  </si>
  <si>
    <t>سرمایه گذاری تامین اجتماعی</t>
  </si>
  <si>
    <t>سرمایه گذاری صدرتامین</t>
  </si>
  <si>
    <t>سرمایه‌ گذاری‌ پارس‌ توشه‌</t>
  </si>
  <si>
    <t>سرمایه‌گذاری‌ سپه‌</t>
  </si>
  <si>
    <t>سیمان ساوه</t>
  </si>
  <si>
    <t>فولاد مبارکه اصفهان</t>
  </si>
  <si>
    <t>گسترش نفت و گاز پارسیان</t>
  </si>
  <si>
    <t>ح . سرمایه‌گذاری‌ سپه‌</t>
  </si>
  <si>
    <t>زرین معدن آسیا</t>
  </si>
  <si>
    <t>مبین انرژی خلیج فارس</t>
  </si>
  <si>
    <t>فجر انرژی خلیج فارس</t>
  </si>
  <si>
    <t>سرمایه‌گذاری‌غدیر(هلدینگ‌</t>
  </si>
  <si>
    <t>آهن و فولاد غدیر ایرانیان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</si>
  <si>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</si>
  <si>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</si>
  <si>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</si>
  <si>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</si>
  <si>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</si>
  <si>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</si>
  <si>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</si>
  <si>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</si>
  <si>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</si>
  <si>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اسنادخزانه-م3بودجه99-011110</t>
  </si>
  <si>
    <t>بله</t>
  </si>
  <si>
    <t>1399/06/22</t>
  </si>
  <si>
    <t>1401/11/10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</si>
  <si>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</si>
  <si>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</si>
  <si>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</si>
  <si>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</si>
  <si>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</si>
  <si>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</si>
  <si>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</si>
  <si>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</si>
  <si>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</si>
  <si>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</si>
  <si>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</si>
  <si>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</si>
  <si>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</si>
  <si>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</si>
  <si>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</si>
  <si>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</si>
  <si>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</si>
  <si>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</si>
  <si>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</si>
  <si>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</si>
  <si>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</si>
  <si>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</si>
  <si>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</si>
  <si>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</si>
  <si>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</si>
  <si>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</si>
  <si>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</si>
  <si>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</si>
  <si>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</si>
  <si>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</si>
  <si>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</si>
  <si>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</si>
  <si>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سیمان‌ارومیه‌</t>
  </si>
  <si>
    <t>1401/02/10</t>
  </si>
  <si>
    <t>1401/02/26</t>
  </si>
  <si>
    <t>1401/03/01</t>
  </si>
  <si>
    <t>1401/03/18</t>
  </si>
  <si>
    <t>بهای فروش</t>
  </si>
  <si>
    <t>ارزش دفتری</t>
  </si>
  <si>
    <t>سود و زیان ناشی از تغییر قیمت</t>
  </si>
  <si>
    <t>سود و زیان ناشی از فروش</t>
  </si>
  <si>
    <t>سیمان خوزستان</t>
  </si>
  <si>
    <t>ح. پالایش نفت تبریز</t>
  </si>
  <si>
    <t>صندوق پالایشی یکم-سهام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</si>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</sst>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37" fontId="2" fillId="0" borderId="0" xfId="0" applyNumberFormat="1" applyFont="1"/>
    <xf numFmtId="37" fontId="4" fillId="0" borderId="0" xfId="0" applyNumberFormat="1" applyFont="1"/>
    <xf numFmtId="37" fontId="2" fillId="0" borderId="0" xfId="0" applyNumberFormat="1" applyFont="1" applyAlignment="1">
      <alignment horizontal="center"/>
    </xf>
    <xf numFmtId="37" fontId="3" fillId="0" borderId="1" xfId="0" applyNumberFormat="1" applyFont="1" applyBorder="1" applyAlignment="1">
      <alignment horizontal="center" vertical="center"/>
    </xf>
    <xf numFmtId="37" fontId="2" fillId="0" borderId="2" xfId="0" applyNumberFormat="1" applyFont="1" applyBorder="1"/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66675</xdr:rowOff>
        </xdr:from>
        <xdr:to>
          <xdr:col>10</xdr:col>
          <xdr:colOff>219075</xdr:colOff>
          <xdr:row>37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83E7-662E-4DF4-88EF-BC24106C67B3}">
  <dimension ref="A1"/>
  <sheetViews>
    <sheetView rightToLeft="1" tabSelected="1" workbookViewId="0">
      <selection activeCell="L27" sqref="L27"/>
    </sheetView>
  </sheetViews>
  <sheetFormatPr defaultRowHeight="15"/>
  <sheetData/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shapeId="1027" r:id="rId4">
          <objectPr defaultSize="0" r:id="rId5">
            <anchor mov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219075</xdr:colOff>
                <xdr:row>37</xdr:row>
                <xdr:rowOff>0</xdr:rowOff>
              </to>
            </anchor>
          </objectPr>
        </oleObject>
      </mc:Choice>
      <mc:Fallback>
        <oleObject progId="Document" shapeId="102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2"/>
  <sheetViews>
    <sheetView rightToLeft="1" topLeftCell="A14" workbookViewId="0">
      <selection activeCell="U29" sqref="U29"/>
    </sheetView>
  </sheetViews>
  <sheetFormatPr defaultRowHeight="24"/>
  <cols>
    <col min="1" max="1" width="26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4.75">
      <c r="A3" s="12" t="s">
        <v>63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6" spans="1:21" ht="24.75">
      <c r="A6" s="13" t="s">
        <v>3</v>
      </c>
      <c r="C6" s="11" t="s">
        <v>65</v>
      </c>
      <c r="D6" s="11" t="s">
        <v>65</v>
      </c>
      <c r="E6" s="11" t="s">
        <v>65</v>
      </c>
      <c r="F6" s="11" t="s">
        <v>65</v>
      </c>
      <c r="G6" s="11" t="s">
        <v>65</v>
      </c>
      <c r="H6" s="11" t="s">
        <v>65</v>
      </c>
      <c r="I6" s="11" t="s">
        <v>65</v>
      </c>
      <c r="J6" s="11" t="s">
        <v>65</v>
      </c>
      <c r="K6" s="11" t="s">
        <v>65</v>
      </c>
      <c r="M6" s="11" t="s">
        <v>66</v>
      </c>
      <c r="N6" s="11" t="s">
        <v>66</v>
      </c>
      <c r="O6" s="11" t="s">
        <v>66</v>
      </c>
      <c r="P6" s="11" t="s">
        <v>66</v>
      </c>
      <c r="Q6" s="11" t="s">
        <v>66</v>
      </c>
      <c r="R6" s="11" t="s">
        <v>66</v>
      </c>
      <c r="S6" s="11" t="s">
        <v>66</v>
      </c>
      <c r="T6" s="11" t="s">
        <v>66</v>
      </c>
      <c r="U6" s="11" t="s">
        <v>66</v>
      </c>
    </row>
    <row r="7" spans="1:21" ht="24.75">
      <c r="A7" s="11" t="s">
        <v>3</v>
      </c>
      <c r="C7" s="11" t="s">
        <v>91</v>
      </c>
      <c r="E7" s="11" t="s">
        <v>92</v>
      </c>
      <c r="G7" s="11" t="s">
        <v>93</v>
      </c>
      <c r="I7" s="11" t="s">
        <v>53</v>
      </c>
      <c r="K7" s="11" t="s">
        <v>94</v>
      </c>
      <c r="M7" s="11" t="s">
        <v>91</v>
      </c>
      <c r="O7" s="11" t="s">
        <v>92</v>
      </c>
      <c r="Q7" s="11" t="s">
        <v>93</v>
      </c>
      <c r="S7" s="11" t="s">
        <v>53</v>
      </c>
      <c r="U7" s="11" t="s">
        <v>94</v>
      </c>
    </row>
    <row r="8" spans="1:21">
      <c r="A8" s="1" t="s">
        <v>23</v>
      </c>
      <c r="C8" s="3">
        <v>0</v>
      </c>
      <c r="D8" s="3"/>
      <c r="E8" s="3">
        <v>0</v>
      </c>
      <c r="F8" s="3"/>
      <c r="G8" s="3">
        <v>98447296</v>
      </c>
      <c r="H8" s="3"/>
      <c r="I8" s="3">
        <f>C8+E8+G8</f>
        <v>98447296</v>
      </c>
      <c r="J8" s="3"/>
      <c r="K8" s="7">
        <f>I8/$I$31</f>
        <v>4.9301269372888125E-2</v>
      </c>
      <c r="L8" s="3"/>
      <c r="M8" s="3">
        <v>0</v>
      </c>
      <c r="N8" s="3"/>
      <c r="O8" s="3">
        <v>0</v>
      </c>
      <c r="P8" s="3"/>
      <c r="Q8" s="3">
        <v>98447296</v>
      </c>
      <c r="R8" s="3"/>
      <c r="S8" s="3">
        <f>M8+O8+Q8</f>
        <v>98447296</v>
      </c>
      <c r="T8" s="3"/>
      <c r="U8" s="7">
        <f>S8/$S$31</f>
        <v>1.3113689092867758E-2</v>
      </c>
    </row>
    <row r="9" spans="1:21">
      <c r="A9" s="1" t="s">
        <v>16</v>
      </c>
      <c r="C9" s="3">
        <v>0</v>
      </c>
      <c r="D9" s="3"/>
      <c r="E9" s="3">
        <v>-145421793</v>
      </c>
      <c r="F9" s="3"/>
      <c r="G9" s="3">
        <v>98844092</v>
      </c>
      <c r="H9" s="3"/>
      <c r="I9" s="3">
        <f t="shared" ref="I9:I29" si="0">C9+E9+G9</f>
        <v>-46577701</v>
      </c>
      <c r="J9" s="3"/>
      <c r="K9" s="7">
        <f t="shared" ref="K9:K30" si="1">I9/$I$31</f>
        <v>-2.3325574973342492E-2</v>
      </c>
      <c r="L9" s="3"/>
      <c r="M9" s="3">
        <v>0</v>
      </c>
      <c r="N9" s="3"/>
      <c r="O9" s="3">
        <v>327141188</v>
      </c>
      <c r="P9" s="3"/>
      <c r="Q9" s="3">
        <v>247964087</v>
      </c>
      <c r="R9" s="3"/>
      <c r="S9" s="3">
        <f t="shared" ref="S9:S29" si="2">M9+O9+Q9</f>
        <v>575105275</v>
      </c>
      <c r="T9" s="3"/>
      <c r="U9" s="7">
        <f t="shared" ref="U9:U30" si="3">S9/$S$31</f>
        <v>7.6606997636768134E-2</v>
      </c>
    </row>
    <row r="10" spans="1:21">
      <c r="A10" s="1" t="s">
        <v>15</v>
      </c>
      <c r="C10" s="3">
        <v>0</v>
      </c>
      <c r="D10" s="3"/>
      <c r="E10" s="3">
        <v>-62462819</v>
      </c>
      <c r="F10" s="3"/>
      <c r="G10" s="3">
        <v>167335110</v>
      </c>
      <c r="H10" s="3"/>
      <c r="I10" s="3">
        <f t="shared" si="0"/>
        <v>104872291</v>
      </c>
      <c r="J10" s="3"/>
      <c r="K10" s="7">
        <f t="shared" si="1"/>
        <v>5.2518832699507668E-2</v>
      </c>
      <c r="L10" s="3"/>
      <c r="M10" s="3">
        <v>0</v>
      </c>
      <c r="N10" s="3"/>
      <c r="O10" s="3">
        <v>469282793</v>
      </c>
      <c r="P10" s="3"/>
      <c r="Q10" s="3">
        <v>369264218</v>
      </c>
      <c r="R10" s="3"/>
      <c r="S10" s="3">
        <f t="shared" si="2"/>
        <v>838547011</v>
      </c>
      <c r="T10" s="3"/>
      <c r="U10" s="7">
        <f t="shared" si="3"/>
        <v>0.11169879965019618</v>
      </c>
    </row>
    <row r="11" spans="1:21">
      <c r="A11" s="1" t="s">
        <v>26</v>
      </c>
      <c r="C11" s="3">
        <v>0</v>
      </c>
      <c r="D11" s="3"/>
      <c r="E11" s="3">
        <v>-205893053</v>
      </c>
      <c r="F11" s="3"/>
      <c r="G11" s="3">
        <v>16228314</v>
      </c>
      <c r="H11" s="3"/>
      <c r="I11" s="3">
        <f t="shared" si="0"/>
        <v>-189664739</v>
      </c>
      <c r="J11" s="3"/>
      <c r="K11" s="7">
        <f t="shared" si="1"/>
        <v>-9.4981911823942014E-2</v>
      </c>
      <c r="L11" s="3"/>
      <c r="M11" s="3">
        <v>0</v>
      </c>
      <c r="N11" s="3"/>
      <c r="O11" s="3">
        <v>28332216</v>
      </c>
      <c r="P11" s="3"/>
      <c r="Q11" s="3">
        <v>127356993</v>
      </c>
      <c r="R11" s="3"/>
      <c r="S11" s="3">
        <f t="shared" si="2"/>
        <v>155689209</v>
      </c>
      <c r="T11" s="3"/>
      <c r="U11" s="7">
        <f t="shared" si="3"/>
        <v>2.073860801560775E-2</v>
      </c>
    </row>
    <row r="12" spans="1:21">
      <c r="A12" s="1" t="s">
        <v>27</v>
      </c>
      <c r="C12" s="3">
        <v>0</v>
      </c>
      <c r="D12" s="3"/>
      <c r="E12" s="3">
        <v>-64065554</v>
      </c>
      <c r="F12" s="3"/>
      <c r="G12" s="3">
        <v>30947831</v>
      </c>
      <c r="H12" s="3"/>
      <c r="I12" s="3">
        <f t="shared" si="0"/>
        <v>-33117723</v>
      </c>
      <c r="J12" s="3"/>
      <c r="K12" s="7">
        <f t="shared" si="1"/>
        <v>-1.658497337133254E-2</v>
      </c>
      <c r="L12" s="3"/>
      <c r="M12" s="3">
        <v>0</v>
      </c>
      <c r="N12" s="3"/>
      <c r="O12" s="3">
        <v>89545725</v>
      </c>
      <c r="P12" s="3"/>
      <c r="Q12" s="3">
        <v>42618017</v>
      </c>
      <c r="R12" s="3"/>
      <c r="S12" s="3">
        <f t="shared" si="2"/>
        <v>132163742</v>
      </c>
      <c r="T12" s="3"/>
      <c r="U12" s="7">
        <f t="shared" si="3"/>
        <v>1.7604894114491357E-2</v>
      </c>
    </row>
    <row r="13" spans="1:21">
      <c r="A13" s="1" t="s">
        <v>25</v>
      </c>
      <c r="C13" s="3">
        <v>0</v>
      </c>
      <c r="D13" s="3"/>
      <c r="E13" s="3">
        <v>0</v>
      </c>
      <c r="F13" s="3"/>
      <c r="G13" s="3">
        <v>-33592974</v>
      </c>
      <c r="H13" s="3"/>
      <c r="I13" s="3">
        <f t="shared" si="0"/>
        <v>-33592974</v>
      </c>
      <c r="J13" s="3"/>
      <c r="K13" s="7">
        <f t="shared" si="1"/>
        <v>-1.6822973585891347E-2</v>
      </c>
      <c r="L13" s="3"/>
      <c r="M13" s="3">
        <v>198714770</v>
      </c>
      <c r="N13" s="3"/>
      <c r="O13" s="3">
        <v>0</v>
      </c>
      <c r="P13" s="3"/>
      <c r="Q13" s="3">
        <v>-33592974</v>
      </c>
      <c r="R13" s="3"/>
      <c r="S13" s="3">
        <f t="shared" si="2"/>
        <v>165121796</v>
      </c>
      <c r="T13" s="3"/>
      <c r="U13" s="7">
        <f t="shared" si="3"/>
        <v>2.1995077398570043E-2</v>
      </c>
    </row>
    <row r="14" spans="1:21">
      <c r="A14" s="1" t="s">
        <v>21</v>
      </c>
      <c r="C14" s="3">
        <v>0</v>
      </c>
      <c r="D14" s="3"/>
      <c r="E14" s="3">
        <v>-107933389</v>
      </c>
      <c r="F14" s="3"/>
      <c r="G14" s="3">
        <v>-36001934</v>
      </c>
      <c r="H14" s="3"/>
      <c r="I14" s="3">
        <f t="shared" si="0"/>
        <v>-143935323</v>
      </c>
      <c r="J14" s="3"/>
      <c r="K14" s="7">
        <f t="shared" si="1"/>
        <v>-7.2081148186098065E-2</v>
      </c>
      <c r="L14" s="3"/>
      <c r="M14" s="3">
        <v>0</v>
      </c>
      <c r="N14" s="3"/>
      <c r="O14" s="3">
        <v>-193614212</v>
      </c>
      <c r="P14" s="3"/>
      <c r="Q14" s="3">
        <v>-36001934</v>
      </c>
      <c r="R14" s="3"/>
      <c r="S14" s="3">
        <f t="shared" si="2"/>
        <v>-229616146</v>
      </c>
      <c r="T14" s="3"/>
      <c r="U14" s="7">
        <f t="shared" si="3"/>
        <v>-3.0586058446404975E-2</v>
      </c>
    </row>
    <row r="15" spans="1:21">
      <c r="A15" s="1" t="s">
        <v>17</v>
      </c>
      <c r="C15" s="3">
        <v>0</v>
      </c>
      <c r="D15" s="3"/>
      <c r="E15" s="3">
        <v>0</v>
      </c>
      <c r="F15" s="3"/>
      <c r="G15" s="3">
        <v>101524795</v>
      </c>
      <c r="H15" s="3"/>
      <c r="I15" s="3">
        <f t="shared" si="0"/>
        <v>101524795</v>
      </c>
      <c r="J15" s="3"/>
      <c r="K15" s="7">
        <f t="shared" si="1"/>
        <v>5.0842445345804572E-2</v>
      </c>
      <c r="L15" s="3"/>
      <c r="M15" s="3">
        <v>0</v>
      </c>
      <c r="N15" s="3"/>
      <c r="O15" s="3">
        <v>0</v>
      </c>
      <c r="P15" s="3"/>
      <c r="Q15" s="3">
        <v>224426302</v>
      </c>
      <c r="R15" s="3"/>
      <c r="S15" s="3">
        <f t="shared" si="2"/>
        <v>224426302</v>
      </c>
      <c r="T15" s="3"/>
      <c r="U15" s="7">
        <f t="shared" si="3"/>
        <v>2.9894744378657648E-2</v>
      </c>
    </row>
    <row r="16" spans="1:21">
      <c r="A16" s="1" t="s">
        <v>20</v>
      </c>
      <c r="C16" s="3">
        <v>0</v>
      </c>
      <c r="D16" s="3"/>
      <c r="E16" s="3">
        <v>-1433415064</v>
      </c>
      <c r="F16" s="3"/>
      <c r="G16" s="3">
        <v>1121921999</v>
      </c>
      <c r="H16" s="3"/>
      <c r="I16" s="3">
        <f t="shared" si="0"/>
        <v>-311493065</v>
      </c>
      <c r="J16" s="3"/>
      <c r="K16" s="7">
        <f t="shared" si="1"/>
        <v>-0.15599213111299215</v>
      </c>
      <c r="L16" s="3"/>
      <c r="M16" s="3">
        <v>0</v>
      </c>
      <c r="N16" s="3"/>
      <c r="O16" s="3">
        <v>480121106</v>
      </c>
      <c r="P16" s="3"/>
      <c r="Q16" s="3">
        <v>1121921999</v>
      </c>
      <c r="R16" s="3"/>
      <c r="S16" s="3">
        <f t="shared" si="2"/>
        <v>1602043105</v>
      </c>
      <c r="T16" s="3"/>
      <c r="U16" s="7">
        <f t="shared" si="3"/>
        <v>0.21340042891927166</v>
      </c>
    </row>
    <row r="17" spans="1:21">
      <c r="A17" s="1" t="s">
        <v>33</v>
      </c>
      <c r="C17" s="3">
        <v>332930919</v>
      </c>
      <c r="D17" s="3"/>
      <c r="E17" s="3">
        <v>702064983</v>
      </c>
      <c r="F17" s="3"/>
      <c r="G17" s="3">
        <v>1111068620</v>
      </c>
      <c r="H17" s="3"/>
      <c r="I17" s="3">
        <f t="shared" si="0"/>
        <v>2146064522</v>
      </c>
      <c r="J17" s="3"/>
      <c r="K17" s="7">
        <f t="shared" si="1"/>
        <v>1.0747243387032224</v>
      </c>
      <c r="L17" s="3"/>
      <c r="M17" s="3">
        <v>332930919</v>
      </c>
      <c r="N17" s="3"/>
      <c r="O17" s="3">
        <v>702064983</v>
      </c>
      <c r="P17" s="3"/>
      <c r="Q17" s="3">
        <v>1111068620</v>
      </c>
      <c r="R17" s="3"/>
      <c r="S17" s="3">
        <f t="shared" si="2"/>
        <v>2146064522</v>
      </c>
      <c r="T17" s="3"/>
      <c r="U17" s="7">
        <f t="shared" si="3"/>
        <v>0.28586689587433523</v>
      </c>
    </row>
    <row r="18" spans="1:21">
      <c r="A18" s="1" t="s">
        <v>19</v>
      </c>
      <c r="C18" s="3">
        <v>0</v>
      </c>
      <c r="D18" s="3"/>
      <c r="E18" s="3">
        <v>3459</v>
      </c>
      <c r="F18" s="3"/>
      <c r="G18" s="3">
        <v>0</v>
      </c>
      <c r="H18" s="3"/>
      <c r="I18" s="3">
        <f t="shared" si="0"/>
        <v>3459</v>
      </c>
      <c r="J18" s="3"/>
      <c r="K18" s="7">
        <f t="shared" si="1"/>
        <v>1.7322272697141424E-6</v>
      </c>
      <c r="L18" s="3"/>
      <c r="M18" s="3">
        <v>0</v>
      </c>
      <c r="N18" s="3"/>
      <c r="O18" s="3">
        <v>3761</v>
      </c>
      <c r="P18" s="3"/>
      <c r="Q18" s="3">
        <v>15022739</v>
      </c>
      <c r="R18" s="3"/>
      <c r="S18" s="3">
        <f t="shared" si="2"/>
        <v>15026500</v>
      </c>
      <c r="T18" s="3"/>
      <c r="U18" s="7">
        <f t="shared" si="3"/>
        <v>2.0016075317495501E-3</v>
      </c>
    </row>
    <row r="19" spans="1:21">
      <c r="A19" s="1" t="s">
        <v>79</v>
      </c>
      <c r="C19" s="3">
        <v>0</v>
      </c>
      <c r="D19" s="3"/>
      <c r="E19" s="3">
        <v>0</v>
      </c>
      <c r="F19" s="3"/>
      <c r="G19" s="3">
        <v>0</v>
      </c>
      <c r="H19" s="3"/>
      <c r="I19" s="3">
        <f t="shared" si="0"/>
        <v>0</v>
      </c>
      <c r="J19" s="3"/>
      <c r="K19" s="7">
        <f t="shared" si="1"/>
        <v>0</v>
      </c>
      <c r="L19" s="3"/>
      <c r="M19" s="3">
        <v>162631155</v>
      </c>
      <c r="N19" s="3"/>
      <c r="O19" s="3">
        <v>0</v>
      </c>
      <c r="P19" s="3"/>
      <c r="Q19" s="3">
        <v>106039381</v>
      </c>
      <c r="R19" s="3"/>
      <c r="S19" s="3">
        <f t="shared" si="2"/>
        <v>268670536</v>
      </c>
      <c r="T19" s="3"/>
      <c r="U19" s="7">
        <f t="shared" si="3"/>
        <v>3.5788305221893899E-2</v>
      </c>
    </row>
    <row r="20" spans="1:21">
      <c r="A20" s="1" t="s">
        <v>88</v>
      </c>
      <c r="C20" s="3">
        <v>0</v>
      </c>
      <c r="D20" s="3"/>
      <c r="E20" s="3">
        <v>0</v>
      </c>
      <c r="F20" s="3"/>
      <c r="G20" s="3">
        <v>0</v>
      </c>
      <c r="H20" s="3"/>
      <c r="I20" s="3">
        <f t="shared" si="0"/>
        <v>0</v>
      </c>
      <c r="J20" s="3"/>
      <c r="K20" s="7">
        <f t="shared" si="1"/>
        <v>0</v>
      </c>
      <c r="L20" s="3"/>
      <c r="M20" s="3">
        <v>0</v>
      </c>
      <c r="N20" s="3"/>
      <c r="O20" s="3">
        <v>0</v>
      </c>
      <c r="P20" s="3"/>
      <c r="Q20" s="3">
        <v>173384552</v>
      </c>
      <c r="R20" s="3"/>
      <c r="S20" s="3">
        <f t="shared" si="2"/>
        <v>173384552</v>
      </c>
      <c r="T20" s="3"/>
      <c r="U20" s="7">
        <f t="shared" si="3"/>
        <v>2.3095719240822651E-2</v>
      </c>
    </row>
    <row r="21" spans="1:21">
      <c r="A21" s="1" t="s">
        <v>89</v>
      </c>
      <c r="C21" s="3">
        <v>0</v>
      </c>
      <c r="D21" s="3"/>
      <c r="E21" s="3">
        <v>0</v>
      </c>
      <c r="F21" s="3"/>
      <c r="G21" s="3">
        <v>0</v>
      </c>
      <c r="H21" s="3"/>
      <c r="I21" s="3">
        <f t="shared" si="0"/>
        <v>0</v>
      </c>
      <c r="J21" s="3"/>
      <c r="K21" s="7">
        <f t="shared" si="1"/>
        <v>0</v>
      </c>
      <c r="L21" s="3"/>
      <c r="M21" s="3">
        <v>0</v>
      </c>
      <c r="N21" s="3"/>
      <c r="O21" s="3">
        <v>0</v>
      </c>
      <c r="P21" s="3"/>
      <c r="Q21" s="3">
        <v>60172312</v>
      </c>
      <c r="R21" s="3"/>
      <c r="S21" s="3">
        <f t="shared" si="2"/>
        <v>60172312</v>
      </c>
      <c r="T21" s="3"/>
      <c r="U21" s="7">
        <f t="shared" si="3"/>
        <v>8.0152632284286995E-3</v>
      </c>
    </row>
    <row r="22" spans="1:21">
      <c r="A22" s="1" t="s">
        <v>22</v>
      </c>
      <c r="C22" s="3">
        <v>0</v>
      </c>
      <c r="D22" s="3"/>
      <c r="E22" s="3">
        <v>-8946450</v>
      </c>
      <c r="F22" s="3"/>
      <c r="G22" s="3">
        <v>0</v>
      </c>
      <c r="H22" s="3"/>
      <c r="I22" s="3">
        <f t="shared" si="0"/>
        <v>-8946450</v>
      </c>
      <c r="J22" s="3"/>
      <c r="K22" s="7">
        <f t="shared" si="1"/>
        <v>-4.4802788832420028E-3</v>
      </c>
      <c r="L22" s="3"/>
      <c r="M22" s="3">
        <v>0</v>
      </c>
      <c r="N22" s="3"/>
      <c r="O22" s="3">
        <v>239084022</v>
      </c>
      <c r="P22" s="3"/>
      <c r="Q22" s="3">
        <v>61161540</v>
      </c>
      <c r="R22" s="3"/>
      <c r="S22" s="3">
        <f t="shared" si="2"/>
        <v>300245562</v>
      </c>
      <c r="T22" s="3"/>
      <c r="U22" s="7">
        <f t="shared" si="3"/>
        <v>3.9994262021999571E-2</v>
      </c>
    </row>
    <row r="23" spans="1:21">
      <c r="A23" s="1" t="s">
        <v>90</v>
      </c>
      <c r="C23" s="3">
        <v>0</v>
      </c>
      <c r="D23" s="3"/>
      <c r="E23" s="3">
        <v>0</v>
      </c>
      <c r="F23" s="3"/>
      <c r="G23" s="3">
        <v>0</v>
      </c>
      <c r="H23" s="3"/>
      <c r="I23" s="3">
        <f t="shared" si="0"/>
        <v>0</v>
      </c>
      <c r="J23" s="3"/>
      <c r="K23" s="7">
        <f t="shared" si="1"/>
        <v>0</v>
      </c>
      <c r="L23" s="3"/>
      <c r="M23" s="3">
        <v>0</v>
      </c>
      <c r="N23" s="3"/>
      <c r="O23" s="3">
        <v>0</v>
      </c>
      <c r="P23" s="3"/>
      <c r="Q23" s="3">
        <v>4671</v>
      </c>
      <c r="R23" s="3"/>
      <c r="S23" s="3">
        <f t="shared" si="2"/>
        <v>4671</v>
      </c>
      <c r="T23" s="3"/>
      <c r="U23" s="7">
        <f t="shared" si="3"/>
        <v>6.2220136297888063E-7</v>
      </c>
    </row>
    <row r="24" spans="1:21">
      <c r="A24" s="1" t="s">
        <v>18</v>
      </c>
      <c r="C24" s="3">
        <v>335000000</v>
      </c>
      <c r="D24" s="3"/>
      <c r="E24" s="3">
        <v>-470781567</v>
      </c>
      <c r="F24" s="3"/>
      <c r="G24" s="3">
        <v>0</v>
      </c>
      <c r="H24" s="3"/>
      <c r="I24" s="3">
        <f t="shared" si="0"/>
        <v>-135781567</v>
      </c>
      <c r="J24" s="3"/>
      <c r="K24" s="7">
        <f t="shared" si="1"/>
        <v>-6.7997841307290516E-2</v>
      </c>
      <c r="L24" s="3"/>
      <c r="M24" s="3">
        <v>335000000</v>
      </c>
      <c r="N24" s="3"/>
      <c r="O24" s="3">
        <v>-78657383</v>
      </c>
      <c r="P24" s="3"/>
      <c r="Q24" s="3">
        <v>53933870</v>
      </c>
      <c r="R24" s="3"/>
      <c r="S24" s="3">
        <f t="shared" si="2"/>
        <v>310276487</v>
      </c>
      <c r="T24" s="3"/>
      <c r="U24" s="7">
        <f t="shared" si="3"/>
        <v>4.1330433121750998E-2</v>
      </c>
    </row>
    <row r="25" spans="1:21">
      <c r="A25" s="1" t="s">
        <v>24</v>
      </c>
      <c r="C25" s="3">
        <v>0</v>
      </c>
      <c r="D25" s="3"/>
      <c r="E25" s="3">
        <v>-84622049</v>
      </c>
      <c r="F25" s="3"/>
      <c r="G25" s="3">
        <v>0</v>
      </c>
      <c r="H25" s="3"/>
      <c r="I25" s="3">
        <f t="shared" si="0"/>
        <v>-84622049</v>
      </c>
      <c r="J25" s="3"/>
      <c r="K25" s="7">
        <f t="shared" si="1"/>
        <v>-4.2377745272300198E-2</v>
      </c>
      <c r="L25" s="3"/>
      <c r="M25" s="3">
        <v>0</v>
      </c>
      <c r="N25" s="3"/>
      <c r="O25" s="3">
        <v>137772856</v>
      </c>
      <c r="P25" s="3"/>
      <c r="Q25" s="3">
        <v>0</v>
      </c>
      <c r="R25" s="3"/>
      <c r="S25" s="3">
        <f t="shared" si="2"/>
        <v>137772856</v>
      </c>
      <c r="T25" s="3"/>
      <c r="U25" s="7">
        <f t="shared" si="3"/>
        <v>1.8352057115113049E-2</v>
      </c>
    </row>
    <row r="26" spans="1:21">
      <c r="A26" s="1" t="s">
        <v>32</v>
      </c>
      <c r="C26" s="3">
        <v>0</v>
      </c>
      <c r="D26" s="3"/>
      <c r="E26" s="3">
        <v>-540832</v>
      </c>
      <c r="F26" s="3"/>
      <c r="G26" s="3">
        <v>0</v>
      </c>
      <c r="H26" s="3"/>
      <c r="I26" s="3">
        <f>C26+E26+G26</f>
        <v>-540832</v>
      </c>
      <c r="J26" s="3"/>
      <c r="K26" s="7">
        <f t="shared" si="1"/>
        <v>-2.7084242229951982E-4</v>
      </c>
      <c r="L26" s="3"/>
      <c r="M26" s="3">
        <v>0</v>
      </c>
      <c r="N26" s="3"/>
      <c r="O26" s="3">
        <v>-540832</v>
      </c>
      <c r="P26" s="3"/>
      <c r="Q26" s="3">
        <v>0</v>
      </c>
      <c r="R26" s="3"/>
      <c r="S26" s="3">
        <f t="shared" si="2"/>
        <v>-540832</v>
      </c>
      <c r="T26" s="3"/>
      <c r="U26" s="7">
        <f t="shared" si="3"/>
        <v>-7.2041620111880529E-5</v>
      </c>
    </row>
    <row r="27" spans="1:21">
      <c r="A27" s="1" t="s">
        <v>28</v>
      </c>
      <c r="C27" s="3">
        <v>0</v>
      </c>
      <c r="D27" s="3"/>
      <c r="E27" s="3">
        <v>72389484</v>
      </c>
      <c r="F27" s="3"/>
      <c r="G27" s="3">
        <v>0</v>
      </c>
      <c r="H27" s="3"/>
      <c r="I27" s="3">
        <f t="shared" si="0"/>
        <v>72389484</v>
      </c>
      <c r="J27" s="3"/>
      <c r="K27" s="7">
        <f t="shared" si="1"/>
        <v>3.625181793158011E-2</v>
      </c>
      <c r="L27" s="3"/>
      <c r="M27" s="3">
        <v>0</v>
      </c>
      <c r="N27" s="3"/>
      <c r="O27" s="3">
        <v>72389484</v>
      </c>
      <c r="P27" s="3"/>
      <c r="Q27" s="3">
        <v>0</v>
      </c>
      <c r="R27" s="3"/>
      <c r="S27" s="3">
        <f>M27+O27+Q27</f>
        <v>72389484</v>
      </c>
      <c r="T27" s="3"/>
      <c r="U27" s="7">
        <f t="shared" si="3"/>
        <v>9.6426537379871273E-3</v>
      </c>
    </row>
    <row r="28" spans="1:21">
      <c r="A28" s="1" t="s">
        <v>29</v>
      </c>
      <c r="C28" s="3">
        <v>0</v>
      </c>
      <c r="D28" s="3"/>
      <c r="E28" s="3">
        <v>-48157397</v>
      </c>
      <c r="F28" s="3"/>
      <c r="G28" s="3">
        <v>0</v>
      </c>
      <c r="H28" s="3"/>
      <c r="I28" s="3">
        <f t="shared" si="0"/>
        <v>-48157397</v>
      </c>
      <c r="J28" s="3"/>
      <c r="K28" s="7">
        <f t="shared" si="1"/>
        <v>-2.4116668494319177E-2</v>
      </c>
      <c r="L28" s="3"/>
      <c r="M28" s="3">
        <v>0</v>
      </c>
      <c r="N28" s="3"/>
      <c r="O28" s="3">
        <v>-48157397</v>
      </c>
      <c r="P28" s="3"/>
      <c r="Q28" s="3">
        <v>0</v>
      </c>
      <c r="R28" s="3"/>
      <c r="S28" s="3">
        <f t="shared" si="2"/>
        <v>-48157397</v>
      </c>
      <c r="T28" s="3"/>
      <c r="U28" s="7">
        <f t="shared" si="3"/>
        <v>-6.4148143975412235E-3</v>
      </c>
    </row>
    <row r="29" spans="1:21">
      <c r="A29" s="1" t="s">
        <v>30</v>
      </c>
      <c r="C29" s="3">
        <v>0</v>
      </c>
      <c r="D29" s="3"/>
      <c r="E29" s="3">
        <v>230108809</v>
      </c>
      <c r="F29" s="3"/>
      <c r="G29" s="3">
        <v>0</v>
      </c>
      <c r="H29" s="3"/>
      <c r="I29" s="3">
        <f t="shared" si="0"/>
        <v>230108809</v>
      </c>
      <c r="J29" s="3"/>
      <c r="K29" s="7">
        <f t="shared" si="1"/>
        <v>0.11523583519839349</v>
      </c>
      <c r="L29" s="3"/>
      <c r="M29" s="3">
        <v>0</v>
      </c>
      <c r="N29" s="3"/>
      <c r="O29" s="3">
        <v>230108808</v>
      </c>
      <c r="P29" s="3"/>
      <c r="Q29" s="3">
        <v>0</v>
      </c>
      <c r="R29" s="3"/>
      <c r="S29" s="3">
        <f t="shared" si="2"/>
        <v>230108808</v>
      </c>
      <c r="T29" s="3"/>
      <c r="U29" s="7">
        <f>S29/$S$31</f>
        <v>3.0651683573334518E-2</v>
      </c>
    </row>
    <row r="30" spans="1:21">
      <c r="A30" s="1" t="s">
        <v>31</v>
      </c>
      <c r="C30" s="3">
        <v>0</v>
      </c>
      <c r="D30" s="3"/>
      <c r="E30" s="3">
        <v>279870305</v>
      </c>
      <c r="F30" s="3"/>
      <c r="G30" s="3">
        <v>0</v>
      </c>
      <c r="H30" s="3"/>
      <c r="I30" s="3">
        <f>C30+E30+G30</f>
        <v>279870305</v>
      </c>
      <c r="J30" s="3"/>
      <c r="K30" s="7">
        <f t="shared" si="1"/>
        <v>0.140155817954384</v>
      </c>
      <c r="L30" s="3"/>
      <c r="M30" s="3">
        <v>0</v>
      </c>
      <c r="N30" s="3"/>
      <c r="O30" s="3">
        <v>279870305</v>
      </c>
      <c r="P30" s="3"/>
      <c r="Q30" s="3">
        <v>0</v>
      </c>
      <c r="R30" s="3"/>
      <c r="S30" s="3">
        <f>M30+O30+Q30</f>
        <v>279870305</v>
      </c>
      <c r="T30" s="3"/>
      <c r="U30" s="7">
        <f t="shared" si="3"/>
        <v>3.7280172388849286E-2</v>
      </c>
    </row>
    <row r="31" spans="1:21" ht="24.75" thickBot="1">
      <c r="C31" s="6">
        <f>SUM(C8:C30)</f>
        <v>667930919</v>
      </c>
      <c r="D31" s="3"/>
      <c r="E31" s="6">
        <f>SUM(E8:E30)</f>
        <v>-1347802927</v>
      </c>
      <c r="F31" s="3"/>
      <c r="G31" s="6">
        <f>SUM(G8:G30)</f>
        <v>2676723149</v>
      </c>
      <c r="H31" s="3"/>
      <c r="I31" s="6">
        <f>SUM(I8:I30)</f>
        <v>1996851141</v>
      </c>
      <c r="J31" s="3"/>
      <c r="K31" s="8">
        <f>SUM(K8:K30)</f>
        <v>1.0000000000000002</v>
      </c>
      <c r="L31" s="3"/>
      <c r="M31" s="6">
        <f>SUM(M8:M30)</f>
        <v>1029276844</v>
      </c>
      <c r="N31" s="3"/>
      <c r="O31" s="6">
        <f>SUM(O8:O30)</f>
        <v>2734747423</v>
      </c>
      <c r="P31" s="3"/>
      <c r="Q31" s="6">
        <f>SUM(Q8:Q30)</f>
        <v>3743191689</v>
      </c>
      <c r="R31" s="3"/>
      <c r="S31" s="6">
        <f>SUM(S8:S30)</f>
        <v>7507215956</v>
      </c>
      <c r="T31" s="3"/>
      <c r="U31" s="8">
        <f>SUM(U8:U30)</f>
        <v>1</v>
      </c>
    </row>
    <row r="32" spans="1:21" ht="24.75" thickTop="1"/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0"/>
  <sheetViews>
    <sheetView rightToLeft="1" workbookViewId="0">
      <selection activeCell="M20" sqref="M20"/>
    </sheetView>
  </sheetViews>
  <sheetFormatPr defaultRowHeight="24"/>
  <cols>
    <col min="1" max="1" width="28.285156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.75">
      <c r="A3" s="12" t="s">
        <v>63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4.75">
      <c r="A6" s="13" t="s">
        <v>67</v>
      </c>
      <c r="C6" s="11" t="s">
        <v>65</v>
      </c>
      <c r="D6" s="11" t="s">
        <v>65</v>
      </c>
      <c r="E6" s="11" t="s">
        <v>65</v>
      </c>
      <c r="F6" s="11" t="s">
        <v>65</v>
      </c>
      <c r="G6" s="11" t="s">
        <v>65</v>
      </c>
      <c r="H6" s="11" t="s">
        <v>65</v>
      </c>
      <c r="I6" s="11" t="s">
        <v>65</v>
      </c>
      <c r="K6" s="11" t="s">
        <v>66</v>
      </c>
      <c r="L6" s="11" t="s">
        <v>66</v>
      </c>
      <c r="M6" s="11" t="s">
        <v>66</v>
      </c>
      <c r="N6" s="11" t="s">
        <v>66</v>
      </c>
      <c r="O6" s="11" t="s">
        <v>66</v>
      </c>
      <c r="P6" s="11" t="s">
        <v>66</v>
      </c>
      <c r="Q6" s="11" t="s">
        <v>66</v>
      </c>
    </row>
    <row r="7" spans="1:17" ht="24.75">
      <c r="A7" s="11" t="s">
        <v>67</v>
      </c>
      <c r="C7" s="11" t="s">
        <v>95</v>
      </c>
      <c r="E7" s="11" t="s">
        <v>92</v>
      </c>
      <c r="G7" s="11" t="s">
        <v>93</v>
      </c>
      <c r="I7" s="11" t="s">
        <v>96</v>
      </c>
      <c r="K7" s="11" t="s">
        <v>95</v>
      </c>
      <c r="M7" s="11" t="s">
        <v>92</v>
      </c>
      <c r="O7" s="11" t="s">
        <v>93</v>
      </c>
      <c r="Q7" s="11" t="s">
        <v>96</v>
      </c>
    </row>
    <row r="8" spans="1:17">
      <c r="A8" s="1" t="s">
        <v>43</v>
      </c>
      <c r="C8" s="3">
        <v>0</v>
      </c>
      <c r="D8" s="3"/>
      <c r="E8" s="3">
        <v>301224906</v>
      </c>
      <c r="F8" s="3"/>
      <c r="G8" s="3">
        <v>0</v>
      </c>
      <c r="H8" s="3"/>
      <c r="I8" s="3">
        <f>C8+E8+G8</f>
        <v>301224906</v>
      </c>
      <c r="J8" s="3"/>
      <c r="K8" s="3">
        <v>0</v>
      </c>
      <c r="L8" s="3"/>
      <c r="M8" s="3">
        <v>631330164</v>
      </c>
      <c r="N8" s="3"/>
      <c r="O8" s="3">
        <v>117724355</v>
      </c>
      <c r="P8" s="3"/>
      <c r="Q8" s="3">
        <f>K8+M8+O8</f>
        <v>749054519</v>
      </c>
    </row>
    <row r="9" spans="1:17" ht="24.75" thickBot="1">
      <c r="C9" s="6">
        <f>SUM(C8)</f>
        <v>0</v>
      </c>
      <c r="D9" s="3"/>
      <c r="E9" s="6">
        <f>SUM(E8)</f>
        <v>301224906</v>
      </c>
      <c r="F9" s="3"/>
      <c r="G9" s="6">
        <f>SUM(G8)</f>
        <v>0</v>
      </c>
      <c r="H9" s="3"/>
      <c r="I9" s="6">
        <f>SUM(I8)</f>
        <v>301224906</v>
      </c>
      <c r="J9" s="3"/>
      <c r="K9" s="6">
        <f>SUM(K8)</f>
        <v>0</v>
      </c>
      <c r="L9" s="3"/>
      <c r="M9" s="6">
        <f>SUM(M8)</f>
        <v>631330164</v>
      </c>
      <c r="N9" s="3"/>
      <c r="O9" s="6">
        <f>SUM(O8)</f>
        <v>117724355</v>
      </c>
      <c r="P9" s="3"/>
      <c r="Q9" s="6">
        <f>SUM(Q8)</f>
        <v>749054519</v>
      </c>
    </row>
    <row r="10" spans="1:17" ht="24.75" thickTop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11" sqref="E11:I11"/>
    </sheetView>
  </sheetViews>
  <sheetFormatPr defaultRowHeight="24"/>
  <cols>
    <col min="1" max="1" width="22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4.75">
      <c r="A3" s="12" t="s">
        <v>63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 ht="24.75">
      <c r="A6" s="11" t="s">
        <v>97</v>
      </c>
      <c r="B6" s="11" t="s">
        <v>97</v>
      </c>
      <c r="C6" s="11" t="s">
        <v>97</v>
      </c>
      <c r="E6" s="11" t="s">
        <v>65</v>
      </c>
      <c r="F6" s="11" t="s">
        <v>65</v>
      </c>
      <c r="G6" s="11" t="s">
        <v>65</v>
      </c>
      <c r="I6" s="11" t="s">
        <v>66</v>
      </c>
      <c r="J6" s="11" t="s">
        <v>66</v>
      </c>
      <c r="K6" s="11" t="s">
        <v>66</v>
      </c>
    </row>
    <row r="7" spans="1:11" ht="24.75">
      <c r="A7" s="11" t="s">
        <v>98</v>
      </c>
      <c r="C7" s="11" t="s">
        <v>50</v>
      </c>
      <c r="E7" s="11" t="s">
        <v>99</v>
      </c>
      <c r="G7" s="11" t="s">
        <v>100</v>
      </c>
      <c r="I7" s="11" t="s">
        <v>99</v>
      </c>
      <c r="K7" s="11" t="s">
        <v>100</v>
      </c>
    </row>
    <row r="8" spans="1:11">
      <c r="A8" s="1" t="s">
        <v>56</v>
      </c>
      <c r="C8" s="3" t="s">
        <v>57</v>
      </c>
      <c r="D8" s="3"/>
      <c r="E8" s="3">
        <v>3887</v>
      </c>
      <c r="F8" s="3"/>
      <c r="G8" s="7">
        <f>E8/$E$10</f>
        <v>8.2234580328608288E-4</v>
      </c>
      <c r="H8" s="3"/>
      <c r="I8" s="3">
        <v>17187</v>
      </c>
      <c r="J8" s="3"/>
      <c r="K8" s="7">
        <f>I8/$I$10</f>
        <v>1.8400403573406122E-3</v>
      </c>
    </row>
    <row r="9" spans="1:11">
      <c r="A9" s="1" t="s">
        <v>60</v>
      </c>
      <c r="C9" s="3" t="s">
        <v>61</v>
      </c>
      <c r="D9" s="3"/>
      <c r="E9" s="3">
        <v>4722835</v>
      </c>
      <c r="F9" s="3"/>
      <c r="G9" s="7">
        <f>E9/$E$10</f>
        <v>0.99917765419671389</v>
      </c>
      <c r="H9" s="3"/>
      <c r="I9" s="3">
        <v>9323369</v>
      </c>
      <c r="J9" s="3"/>
      <c r="K9" s="7">
        <f>I9/$I$10</f>
        <v>0.99815995964265936</v>
      </c>
    </row>
    <row r="10" spans="1:11" ht="24.75" thickBot="1">
      <c r="C10" s="3"/>
      <c r="D10" s="3"/>
      <c r="E10" s="6">
        <f>SUM(E8:E9)</f>
        <v>4726722</v>
      </c>
      <c r="F10" s="3"/>
      <c r="G10" s="8">
        <f>SUM(G8:G9)</f>
        <v>1</v>
      </c>
      <c r="H10" s="3"/>
      <c r="I10" s="6">
        <f>SUM(I8:I9)</f>
        <v>9340556</v>
      </c>
      <c r="J10" s="3"/>
      <c r="K10" s="8">
        <f>SUM(K8:K9)</f>
        <v>1</v>
      </c>
    </row>
    <row r="11" spans="1:11" ht="24.75" thickTop="1">
      <c r="C11" s="3"/>
      <c r="D11" s="3"/>
      <c r="E11" s="3"/>
      <c r="F11" s="3"/>
      <c r="G11" s="3"/>
      <c r="H11" s="3"/>
      <c r="I11" s="3"/>
      <c r="J11" s="3"/>
      <c r="K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0" sqref="E10"/>
    </sheetView>
  </sheetViews>
  <sheetFormatPr defaultRowHeight="24"/>
  <cols>
    <col min="1" max="1" width="18.57031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2" t="s">
        <v>0</v>
      </c>
      <c r="B2" s="12"/>
      <c r="C2" s="12"/>
      <c r="D2" s="12"/>
      <c r="E2" s="12"/>
    </row>
    <row r="3" spans="1:5" ht="24.75">
      <c r="A3" s="12" t="s">
        <v>63</v>
      </c>
      <c r="B3" s="12"/>
      <c r="C3" s="12"/>
      <c r="D3" s="12"/>
      <c r="E3" s="12"/>
    </row>
    <row r="4" spans="1:5" ht="24.75">
      <c r="A4" s="12" t="s">
        <v>2</v>
      </c>
      <c r="B4" s="12"/>
      <c r="C4" s="12"/>
      <c r="D4" s="12"/>
      <c r="E4" s="12"/>
    </row>
    <row r="5" spans="1:5" ht="24.75">
      <c r="C5" s="13" t="s">
        <v>65</v>
      </c>
      <c r="E5" s="9" t="s">
        <v>107</v>
      </c>
    </row>
    <row r="6" spans="1:5" ht="24.75">
      <c r="A6" s="13" t="s">
        <v>101</v>
      </c>
      <c r="C6" s="11"/>
      <c r="E6" s="4" t="s">
        <v>108</v>
      </c>
    </row>
    <row r="7" spans="1:5" ht="24.75">
      <c r="A7" s="11" t="s">
        <v>101</v>
      </c>
      <c r="C7" s="11" t="s">
        <v>53</v>
      </c>
      <c r="E7" s="11" t="s">
        <v>53</v>
      </c>
    </row>
    <row r="8" spans="1:5">
      <c r="A8" s="1" t="s">
        <v>102</v>
      </c>
      <c r="C8" s="3">
        <v>0</v>
      </c>
      <c r="D8" s="3"/>
      <c r="E8" s="3">
        <v>326687</v>
      </c>
    </row>
    <row r="9" spans="1:5" ht="25.5" thickBot="1">
      <c r="A9" s="2" t="s">
        <v>72</v>
      </c>
      <c r="C9" s="6">
        <f>SUM(C8)</f>
        <v>0</v>
      </c>
      <c r="D9" s="3"/>
      <c r="E9" s="6">
        <f>SUM(E8)</f>
        <v>326687</v>
      </c>
    </row>
    <row r="10" spans="1:5" ht="24.75" thickTop="1"/>
  </sheetData>
  <mergeCells count="7">
    <mergeCell ref="A2:E2"/>
    <mergeCell ref="C5:C6"/>
    <mergeCell ref="E7"/>
    <mergeCell ref="A6:A7"/>
    <mergeCell ref="C7"/>
    <mergeCell ref="A4:E4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9"/>
  <sheetViews>
    <sheetView rightToLeft="1" workbookViewId="0">
      <selection activeCell="B41" sqref="B41"/>
    </sheetView>
  </sheetViews>
  <sheetFormatPr defaultRowHeight="24"/>
  <cols>
    <col min="1" max="1" width="26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9.5703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6" style="1" bestFit="1" customWidth="1"/>
    <col min="16" max="16" width="2" style="1" customWidth="1"/>
    <col min="17" max="17" width="11.42578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24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6" spans="1:25" ht="24.75">
      <c r="A6" s="13" t="s">
        <v>3</v>
      </c>
      <c r="C6" s="11" t="s">
        <v>82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5" ht="24.75">
      <c r="A7" s="13" t="s">
        <v>3</v>
      </c>
      <c r="C7" s="13" t="s">
        <v>7</v>
      </c>
      <c r="E7" s="13" t="s">
        <v>8</v>
      </c>
      <c r="G7" s="13" t="s">
        <v>9</v>
      </c>
      <c r="I7" s="11" t="s">
        <v>10</v>
      </c>
      <c r="J7" s="11" t="s">
        <v>10</v>
      </c>
      <c r="K7" s="11" t="s">
        <v>10</v>
      </c>
      <c r="M7" s="11" t="s">
        <v>11</v>
      </c>
      <c r="N7" s="11" t="s">
        <v>11</v>
      </c>
      <c r="O7" s="11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4.75">
      <c r="A8" s="11" t="s">
        <v>3</v>
      </c>
      <c r="C8" s="11" t="s">
        <v>7</v>
      </c>
      <c r="E8" s="11" t="s">
        <v>8</v>
      </c>
      <c r="G8" s="11" t="s">
        <v>9</v>
      </c>
      <c r="I8" s="11" t="s">
        <v>7</v>
      </c>
      <c r="K8" s="11" t="s">
        <v>8</v>
      </c>
      <c r="M8" s="11" t="s">
        <v>7</v>
      </c>
      <c r="O8" s="11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5">
      <c r="A9" s="1" t="s">
        <v>15</v>
      </c>
      <c r="C9" s="3">
        <v>350000</v>
      </c>
      <c r="D9" s="3"/>
      <c r="E9" s="3">
        <v>1698254078</v>
      </c>
      <c r="F9" s="3"/>
      <c r="G9" s="3">
        <v>2268422100</v>
      </c>
      <c r="H9" s="3"/>
      <c r="I9" s="3">
        <v>0</v>
      </c>
      <c r="J9" s="3"/>
      <c r="K9" s="3">
        <v>0</v>
      </c>
      <c r="L9" s="3"/>
      <c r="M9" s="3">
        <v>-100000</v>
      </c>
      <c r="N9" s="3"/>
      <c r="O9" s="3">
        <v>663528391</v>
      </c>
      <c r="P9" s="3"/>
      <c r="Q9" s="3">
        <v>250000</v>
      </c>
      <c r="R9" s="3"/>
      <c r="S9" s="3">
        <v>6880</v>
      </c>
      <c r="T9" s="3"/>
      <c r="U9" s="3">
        <v>1213038627</v>
      </c>
      <c r="V9" s="3"/>
      <c r="W9" s="3">
        <v>1709766000</v>
      </c>
      <c r="X9" s="3"/>
      <c r="Y9" s="7">
        <v>3.8806785179766053E-2</v>
      </c>
    </row>
    <row r="10" spans="1:25">
      <c r="A10" s="1" t="s">
        <v>16</v>
      </c>
      <c r="C10" s="3">
        <v>50000</v>
      </c>
      <c r="D10" s="3"/>
      <c r="E10" s="3">
        <v>645162801</v>
      </c>
      <c r="F10" s="3"/>
      <c r="G10" s="3">
        <v>1124270550</v>
      </c>
      <c r="H10" s="3"/>
      <c r="I10" s="3">
        <v>0</v>
      </c>
      <c r="J10" s="3"/>
      <c r="K10" s="3">
        <v>0</v>
      </c>
      <c r="L10" s="3"/>
      <c r="M10" s="3">
        <v>-10858</v>
      </c>
      <c r="N10" s="3"/>
      <c r="O10" s="3">
        <v>240368907</v>
      </c>
      <c r="P10" s="3"/>
      <c r="Q10" s="3">
        <v>39142</v>
      </c>
      <c r="R10" s="3"/>
      <c r="S10" s="3">
        <v>21520</v>
      </c>
      <c r="T10" s="3"/>
      <c r="U10" s="3">
        <v>505059247</v>
      </c>
      <c r="V10" s="3"/>
      <c r="W10" s="3">
        <v>837323941.75199997</v>
      </c>
      <c r="X10" s="3"/>
      <c r="Y10" s="7">
        <v>1.9004852320987087E-2</v>
      </c>
    </row>
    <row r="11" spans="1:25">
      <c r="A11" s="1" t="s">
        <v>17</v>
      </c>
      <c r="C11" s="3">
        <v>69388</v>
      </c>
      <c r="D11" s="3"/>
      <c r="E11" s="3">
        <v>742131509</v>
      </c>
      <c r="F11" s="3"/>
      <c r="G11" s="3">
        <v>865638024.57000005</v>
      </c>
      <c r="H11" s="3"/>
      <c r="I11" s="3">
        <v>0</v>
      </c>
      <c r="J11" s="3"/>
      <c r="K11" s="3">
        <v>0</v>
      </c>
      <c r="L11" s="3"/>
      <c r="M11" s="3">
        <v>-69388</v>
      </c>
      <c r="N11" s="3"/>
      <c r="O11" s="3">
        <v>843050395</v>
      </c>
      <c r="P11" s="3"/>
      <c r="Q11" s="3">
        <v>0</v>
      </c>
      <c r="R11" s="3"/>
      <c r="S11" s="3">
        <v>0</v>
      </c>
      <c r="T11" s="3"/>
      <c r="U11" s="3">
        <v>0</v>
      </c>
      <c r="V11" s="3"/>
      <c r="W11" s="3">
        <v>0</v>
      </c>
      <c r="X11" s="3"/>
      <c r="Y11" s="7">
        <v>0</v>
      </c>
    </row>
    <row r="12" spans="1:25">
      <c r="A12" s="1" t="s">
        <v>18</v>
      </c>
      <c r="C12" s="3">
        <v>50000</v>
      </c>
      <c r="D12" s="3"/>
      <c r="E12" s="3">
        <v>1399650941</v>
      </c>
      <c r="F12" s="3"/>
      <c r="G12" s="3">
        <v>1791775125</v>
      </c>
      <c r="H12" s="3"/>
      <c r="I12" s="3">
        <v>40000</v>
      </c>
      <c r="J12" s="3"/>
      <c r="K12" s="3">
        <v>1175065992</v>
      </c>
      <c r="L12" s="3"/>
      <c r="M12" s="3">
        <v>0</v>
      </c>
      <c r="N12" s="3"/>
      <c r="O12" s="3">
        <v>0</v>
      </c>
      <c r="P12" s="3"/>
      <c r="Q12" s="3">
        <v>90000</v>
      </c>
      <c r="R12" s="3"/>
      <c r="S12" s="3">
        <v>27900</v>
      </c>
      <c r="T12" s="3"/>
      <c r="U12" s="3">
        <v>2574716933</v>
      </c>
      <c r="V12" s="3"/>
      <c r="W12" s="3">
        <v>2496059550</v>
      </c>
      <c r="X12" s="3"/>
      <c r="Y12" s="7">
        <v>5.6653393945577064E-2</v>
      </c>
    </row>
    <row r="13" spans="1:25">
      <c r="A13" s="1" t="s">
        <v>19</v>
      </c>
      <c r="C13" s="3">
        <v>1</v>
      </c>
      <c r="D13" s="3"/>
      <c r="E13" s="3">
        <v>24986</v>
      </c>
      <c r="F13" s="3"/>
      <c r="G13" s="3">
        <v>25288.632000000001</v>
      </c>
      <c r="H13" s="3"/>
      <c r="I13" s="3">
        <v>0</v>
      </c>
      <c r="J13" s="3"/>
      <c r="K13" s="3">
        <v>0</v>
      </c>
      <c r="L13" s="3"/>
      <c r="M13" s="3">
        <v>0</v>
      </c>
      <c r="N13" s="3"/>
      <c r="O13" s="3">
        <v>0</v>
      </c>
      <c r="P13" s="3"/>
      <c r="Q13" s="3">
        <v>1</v>
      </c>
      <c r="R13" s="3"/>
      <c r="S13" s="3">
        <v>28920</v>
      </c>
      <c r="T13" s="3"/>
      <c r="U13" s="3">
        <v>24986</v>
      </c>
      <c r="V13" s="3"/>
      <c r="W13" s="3">
        <v>28747.925999999999</v>
      </c>
      <c r="X13" s="3"/>
      <c r="Y13" s="7">
        <v>6.5249548104583382E-7</v>
      </c>
    </row>
    <row r="14" spans="1:25">
      <c r="A14" s="1" t="s">
        <v>20</v>
      </c>
      <c r="C14" s="3">
        <v>700000</v>
      </c>
      <c r="D14" s="3"/>
      <c r="E14" s="3">
        <v>4063686480</v>
      </c>
      <c r="F14" s="3"/>
      <c r="G14" s="3">
        <v>5977222650</v>
      </c>
      <c r="H14" s="3"/>
      <c r="I14" s="3">
        <v>0</v>
      </c>
      <c r="J14" s="3"/>
      <c r="K14" s="3">
        <v>0</v>
      </c>
      <c r="L14" s="3"/>
      <c r="M14" s="3">
        <v>-350000</v>
      </c>
      <c r="N14" s="3"/>
      <c r="O14" s="3">
        <v>3153765235</v>
      </c>
      <c r="P14" s="3"/>
      <c r="Q14" s="3">
        <v>350000</v>
      </c>
      <c r="R14" s="3"/>
      <c r="S14" s="3">
        <v>7220</v>
      </c>
      <c r="T14" s="3"/>
      <c r="U14" s="3">
        <v>2031843244</v>
      </c>
      <c r="V14" s="3"/>
      <c r="W14" s="3">
        <v>2511964350</v>
      </c>
      <c r="X14" s="3"/>
      <c r="Y14" s="7">
        <v>5.7014387296086516E-2</v>
      </c>
    </row>
    <row r="15" spans="1:25">
      <c r="A15" s="1" t="s">
        <v>21</v>
      </c>
      <c r="C15" s="3">
        <v>1921875</v>
      </c>
      <c r="D15" s="3"/>
      <c r="E15" s="3">
        <v>2072538260</v>
      </c>
      <c r="F15" s="3"/>
      <c r="G15" s="3">
        <v>1986857437.5</v>
      </c>
      <c r="H15" s="3"/>
      <c r="I15" s="3">
        <v>0</v>
      </c>
      <c r="J15" s="3"/>
      <c r="K15" s="3">
        <v>0</v>
      </c>
      <c r="L15" s="3"/>
      <c r="M15" s="3">
        <v>-421875</v>
      </c>
      <c r="N15" s="3"/>
      <c r="O15" s="3">
        <v>418945489</v>
      </c>
      <c r="P15" s="3"/>
      <c r="Q15" s="3">
        <v>1500000</v>
      </c>
      <c r="R15" s="3"/>
      <c r="S15" s="3">
        <v>955</v>
      </c>
      <c r="T15" s="3"/>
      <c r="U15" s="3">
        <v>1617590837</v>
      </c>
      <c r="V15" s="3"/>
      <c r="W15" s="3">
        <v>1423976625</v>
      </c>
      <c r="X15" s="3"/>
      <c r="Y15" s="7">
        <v>3.2320185912799344E-2</v>
      </c>
    </row>
    <row r="16" spans="1:25">
      <c r="A16" s="1" t="s">
        <v>22</v>
      </c>
      <c r="C16" s="3">
        <v>150000</v>
      </c>
      <c r="D16" s="3"/>
      <c r="E16" s="3">
        <v>1408553856</v>
      </c>
      <c r="F16" s="3"/>
      <c r="G16" s="3">
        <v>1656584325</v>
      </c>
      <c r="H16" s="3"/>
      <c r="I16" s="3">
        <v>0</v>
      </c>
      <c r="J16" s="3"/>
      <c r="K16" s="3">
        <v>0</v>
      </c>
      <c r="L16" s="3"/>
      <c r="M16" s="3">
        <v>0</v>
      </c>
      <c r="N16" s="3"/>
      <c r="O16" s="3">
        <v>0</v>
      </c>
      <c r="P16" s="3"/>
      <c r="Q16" s="3">
        <v>150000</v>
      </c>
      <c r="R16" s="3"/>
      <c r="S16" s="3">
        <v>11050</v>
      </c>
      <c r="T16" s="3"/>
      <c r="U16" s="3">
        <v>1408553856</v>
      </c>
      <c r="V16" s="3"/>
      <c r="W16" s="3">
        <v>1647637875</v>
      </c>
      <c r="X16" s="3"/>
      <c r="Y16" s="7">
        <v>3.7396654904338508E-2</v>
      </c>
    </row>
    <row r="17" spans="1:25">
      <c r="A17" s="1" t="s">
        <v>23</v>
      </c>
      <c r="C17" s="3">
        <v>120190</v>
      </c>
      <c r="D17" s="3"/>
      <c r="E17" s="3">
        <v>600363695</v>
      </c>
      <c r="F17" s="3"/>
      <c r="G17" s="3">
        <v>819597604.76999998</v>
      </c>
      <c r="H17" s="3"/>
      <c r="I17" s="3">
        <v>0</v>
      </c>
      <c r="J17" s="3"/>
      <c r="K17" s="3">
        <v>0</v>
      </c>
      <c r="L17" s="3"/>
      <c r="M17" s="3">
        <v>-120190</v>
      </c>
      <c r="N17" s="3"/>
      <c r="O17" s="3">
        <v>686980503</v>
      </c>
      <c r="P17" s="3"/>
      <c r="Q17" s="3">
        <v>0</v>
      </c>
      <c r="R17" s="3"/>
      <c r="S17" s="3">
        <v>0</v>
      </c>
      <c r="T17" s="3"/>
      <c r="U17" s="3">
        <v>0</v>
      </c>
      <c r="V17" s="3"/>
      <c r="W17" s="3">
        <v>0</v>
      </c>
      <c r="X17" s="3"/>
      <c r="Y17" s="7">
        <v>0</v>
      </c>
    </row>
    <row r="18" spans="1:25">
      <c r="A18" s="1" t="s">
        <v>24</v>
      </c>
      <c r="C18" s="3">
        <v>130000</v>
      </c>
      <c r="D18" s="3"/>
      <c r="E18" s="3">
        <v>940672105</v>
      </c>
      <c r="F18" s="3"/>
      <c r="G18" s="3">
        <v>1161746235</v>
      </c>
      <c r="H18" s="3"/>
      <c r="I18" s="3">
        <v>61787</v>
      </c>
      <c r="J18" s="3"/>
      <c r="K18" s="3">
        <v>175963134</v>
      </c>
      <c r="L18" s="3"/>
      <c r="M18" s="3">
        <v>0</v>
      </c>
      <c r="N18" s="3"/>
      <c r="O18" s="3">
        <v>0</v>
      </c>
      <c r="P18" s="3"/>
      <c r="Q18" s="3">
        <v>191787</v>
      </c>
      <c r="R18" s="3"/>
      <c r="S18" s="3">
        <v>4903</v>
      </c>
      <c r="T18" s="3"/>
      <c r="U18" s="3">
        <v>798284607</v>
      </c>
      <c r="V18" s="3"/>
      <c r="W18" s="3">
        <v>934736687.61705005</v>
      </c>
      <c r="X18" s="3"/>
      <c r="Y18" s="7">
        <v>2.1215842305906743E-2</v>
      </c>
    </row>
    <row r="19" spans="1:25">
      <c r="A19" s="1" t="s">
        <v>25</v>
      </c>
      <c r="C19" s="3">
        <v>27423</v>
      </c>
      <c r="D19" s="3"/>
      <c r="E19" s="3">
        <v>1378283806</v>
      </c>
      <c r="F19" s="3"/>
      <c r="G19" s="3">
        <v>1469305004</v>
      </c>
      <c r="H19" s="3"/>
      <c r="I19" s="3">
        <v>0</v>
      </c>
      <c r="J19" s="3"/>
      <c r="K19" s="3">
        <v>0</v>
      </c>
      <c r="L19" s="3"/>
      <c r="M19" s="3">
        <v>-27423</v>
      </c>
      <c r="N19" s="3"/>
      <c r="O19" s="3">
        <v>1341172472</v>
      </c>
      <c r="P19" s="3"/>
      <c r="Q19" s="3">
        <v>0</v>
      </c>
      <c r="R19" s="3"/>
      <c r="S19" s="3">
        <v>0</v>
      </c>
      <c r="T19" s="3"/>
      <c r="U19" s="3">
        <v>0</v>
      </c>
      <c r="V19" s="3"/>
      <c r="W19" s="3">
        <v>0</v>
      </c>
      <c r="X19" s="3"/>
      <c r="Y19" s="7">
        <v>0</v>
      </c>
    </row>
    <row r="20" spans="1:25">
      <c r="A20" s="1" t="s">
        <v>26</v>
      </c>
      <c r="C20" s="3">
        <v>200000</v>
      </c>
      <c r="D20" s="3"/>
      <c r="E20" s="3">
        <v>2244859895</v>
      </c>
      <c r="F20" s="3"/>
      <c r="G20" s="3">
        <v>2495065500</v>
      </c>
      <c r="H20" s="3"/>
      <c r="I20" s="3">
        <v>0</v>
      </c>
      <c r="J20" s="3"/>
      <c r="K20" s="3">
        <v>0</v>
      </c>
      <c r="L20" s="3"/>
      <c r="M20" s="3">
        <v>-40000</v>
      </c>
      <c r="N20" s="3"/>
      <c r="O20" s="3">
        <v>468396361</v>
      </c>
      <c r="P20" s="3"/>
      <c r="Q20" s="3">
        <v>160000</v>
      </c>
      <c r="R20" s="3"/>
      <c r="S20" s="3">
        <v>11550</v>
      </c>
      <c r="T20" s="3"/>
      <c r="U20" s="3">
        <v>1795887916</v>
      </c>
      <c r="V20" s="3"/>
      <c r="W20" s="3">
        <v>1837004400</v>
      </c>
      <c r="X20" s="3"/>
      <c r="Y20" s="7">
        <v>4.1694731983841667E-2</v>
      </c>
    </row>
    <row r="21" spans="1:25">
      <c r="A21" s="1" t="s">
        <v>27</v>
      </c>
      <c r="C21" s="3">
        <v>80000</v>
      </c>
      <c r="D21" s="3"/>
      <c r="E21" s="3">
        <v>2311632721</v>
      </c>
      <c r="F21" s="3"/>
      <c r="G21" s="3">
        <v>2465244000</v>
      </c>
      <c r="H21" s="3"/>
      <c r="I21" s="3">
        <v>0</v>
      </c>
      <c r="J21" s="3"/>
      <c r="K21" s="3">
        <v>0</v>
      </c>
      <c r="L21" s="3"/>
      <c r="M21" s="3">
        <v>-30000</v>
      </c>
      <c r="N21" s="3"/>
      <c r="O21" s="3">
        <v>897810102</v>
      </c>
      <c r="P21" s="3"/>
      <c r="Q21" s="3">
        <v>50000</v>
      </c>
      <c r="R21" s="3"/>
      <c r="S21" s="3">
        <v>30870</v>
      </c>
      <c r="T21" s="3"/>
      <c r="U21" s="3">
        <v>1444770450</v>
      </c>
      <c r="V21" s="3"/>
      <c r="W21" s="3">
        <v>1534316175</v>
      </c>
      <c r="X21" s="3"/>
      <c r="Y21" s="7">
        <v>3.482457728195866E-2</v>
      </c>
    </row>
    <row r="22" spans="1:25">
      <c r="A22" s="1" t="s">
        <v>28</v>
      </c>
      <c r="C22" s="3">
        <v>0</v>
      </c>
      <c r="D22" s="3"/>
      <c r="E22" s="3">
        <v>0</v>
      </c>
      <c r="F22" s="3"/>
      <c r="G22" s="3">
        <v>0</v>
      </c>
      <c r="H22" s="3"/>
      <c r="I22" s="3">
        <v>100712</v>
      </c>
      <c r="J22" s="3"/>
      <c r="K22" s="3">
        <v>0</v>
      </c>
      <c r="L22" s="3"/>
      <c r="M22" s="3">
        <v>0</v>
      </c>
      <c r="N22" s="3"/>
      <c r="O22" s="3">
        <v>0</v>
      </c>
      <c r="P22" s="3"/>
      <c r="Q22" s="3">
        <v>100712</v>
      </c>
      <c r="R22" s="3"/>
      <c r="S22" s="3">
        <v>3903</v>
      </c>
      <c r="T22" s="3"/>
      <c r="U22" s="3">
        <v>318350632</v>
      </c>
      <c r="V22" s="3"/>
      <c r="W22" s="3">
        <v>390740116.3308</v>
      </c>
      <c r="X22" s="3"/>
      <c r="Y22" s="7">
        <v>8.8686801325831444E-3</v>
      </c>
    </row>
    <row r="23" spans="1:25">
      <c r="A23" s="1" t="s">
        <v>29</v>
      </c>
      <c r="C23" s="3">
        <v>0</v>
      </c>
      <c r="D23" s="3"/>
      <c r="E23" s="3">
        <v>0</v>
      </c>
      <c r="F23" s="3"/>
      <c r="G23" s="3">
        <v>0</v>
      </c>
      <c r="H23" s="3"/>
      <c r="I23" s="3">
        <v>300000</v>
      </c>
      <c r="J23" s="3"/>
      <c r="K23" s="3">
        <v>2067072947</v>
      </c>
      <c r="L23" s="3"/>
      <c r="M23" s="3">
        <v>0</v>
      </c>
      <c r="N23" s="3"/>
      <c r="O23" s="3">
        <v>0</v>
      </c>
      <c r="P23" s="3"/>
      <c r="Q23" s="3">
        <v>300000</v>
      </c>
      <c r="R23" s="3"/>
      <c r="S23" s="3">
        <v>6770</v>
      </c>
      <c r="T23" s="3"/>
      <c r="U23" s="3">
        <v>2067072947</v>
      </c>
      <c r="V23" s="3"/>
      <c r="W23" s="3">
        <v>2018915550</v>
      </c>
      <c r="X23" s="3"/>
      <c r="Y23" s="7">
        <v>4.5823593430293498E-2</v>
      </c>
    </row>
    <row r="24" spans="1:25">
      <c r="A24" s="1" t="s">
        <v>30</v>
      </c>
      <c r="C24" s="3">
        <v>0</v>
      </c>
      <c r="D24" s="3"/>
      <c r="E24" s="3">
        <v>0</v>
      </c>
      <c r="F24" s="3"/>
      <c r="G24" s="3">
        <v>0</v>
      </c>
      <c r="H24" s="3"/>
      <c r="I24" s="3">
        <v>50000</v>
      </c>
      <c r="J24" s="3"/>
      <c r="K24" s="3">
        <v>1376275992</v>
      </c>
      <c r="L24" s="3"/>
      <c r="M24" s="3">
        <v>0</v>
      </c>
      <c r="N24" s="3"/>
      <c r="O24" s="3">
        <v>0</v>
      </c>
      <c r="P24" s="3"/>
      <c r="Q24" s="3">
        <v>50000</v>
      </c>
      <c r="R24" s="3"/>
      <c r="S24" s="3">
        <v>32320</v>
      </c>
      <c r="T24" s="3"/>
      <c r="U24" s="3">
        <v>1376275992</v>
      </c>
      <c r="V24" s="3"/>
      <c r="W24" s="3">
        <v>1606384800</v>
      </c>
      <c r="X24" s="3"/>
      <c r="Y24" s="7">
        <v>3.6460328401454613E-2</v>
      </c>
    </row>
    <row r="25" spans="1:25">
      <c r="A25" s="1" t="s">
        <v>31</v>
      </c>
      <c r="C25" s="3">
        <v>0</v>
      </c>
      <c r="D25" s="3"/>
      <c r="E25" s="3">
        <v>0</v>
      </c>
      <c r="F25" s="3"/>
      <c r="G25" s="3">
        <v>0</v>
      </c>
      <c r="H25" s="3"/>
      <c r="I25" s="3">
        <v>100000</v>
      </c>
      <c r="J25" s="3"/>
      <c r="K25" s="3">
        <v>1801670395</v>
      </c>
      <c r="L25" s="3"/>
      <c r="M25" s="3">
        <v>0</v>
      </c>
      <c r="N25" s="3"/>
      <c r="O25" s="3">
        <v>0</v>
      </c>
      <c r="P25" s="3"/>
      <c r="Q25" s="3">
        <v>100000</v>
      </c>
      <c r="R25" s="3"/>
      <c r="S25" s="3">
        <v>20940</v>
      </c>
      <c r="T25" s="3"/>
      <c r="U25" s="3">
        <v>1801670395</v>
      </c>
      <c r="V25" s="3"/>
      <c r="W25" s="3">
        <v>2081540700</v>
      </c>
      <c r="X25" s="3"/>
      <c r="Y25" s="7">
        <v>4.7245004747924479E-2</v>
      </c>
    </row>
    <row r="26" spans="1:25">
      <c r="A26" s="1" t="s">
        <v>32</v>
      </c>
      <c r="C26" s="3">
        <v>0</v>
      </c>
      <c r="D26" s="3"/>
      <c r="E26" s="3">
        <v>0</v>
      </c>
      <c r="F26" s="3"/>
      <c r="G26" s="3">
        <v>0</v>
      </c>
      <c r="H26" s="3"/>
      <c r="I26" s="3">
        <v>50000</v>
      </c>
      <c r="J26" s="3"/>
      <c r="K26" s="3">
        <v>729676507</v>
      </c>
      <c r="L26" s="3"/>
      <c r="M26" s="3">
        <v>0</v>
      </c>
      <c r="N26" s="3"/>
      <c r="O26" s="3">
        <v>0</v>
      </c>
      <c r="P26" s="3"/>
      <c r="Q26" s="3">
        <v>50000</v>
      </c>
      <c r="R26" s="3"/>
      <c r="S26" s="3">
        <v>14670</v>
      </c>
      <c r="T26" s="3"/>
      <c r="U26" s="3">
        <v>729676507</v>
      </c>
      <c r="V26" s="3"/>
      <c r="W26" s="3">
        <v>729135672</v>
      </c>
      <c r="X26" s="3"/>
      <c r="Y26" s="7">
        <v>1.6549288912417675E-2</v>
      </c>
    </row>
    <row r="27" spans="1:25">
      <c r="A27" s="1" t="s">
        <v>33</v>
      </c>
      <c r="C27" s="3">
        <v>0</v>
      </c>
      <c r="D27" s="3"/>
      <c r="E27" s="3">
        <v>0</v>
      </c>
      <c r="F27" s="3"/>
      <c r="G27" s="3">
        <v>0</v>
      </c>
      <c r="H27" s="3"/>
      <c r="I27" s="3">
        <v>400000</v>
      </c>
      <c r="J27" s="3"/>
      <c r="K27" s="3">
        <v>6886247034</v>
      </c>
      <c r="L27" s="3"/>
      <c r="M27" s="3">
        <v>-200000</v>
      </c>
      <c r="N27" s="3"/>
      <c r="O27" s="3">
        <v>4554192137</v>
      </c>
      <c r="P27" s="3"/>
      <c r="Q27" s="3">
        <v>200000</v>
      </c>
      <c r="R27" s="3"/>
      <c r="S27" s="3">
        <v>20850</v>
      </c>
      <c r="T27" s="3"/>
      <c r="U27" s="3">
        <v>3443123517</v>
      </c>
      <c r="V27" s="3"/>
      <c r="W27" s="3">
        <v>4145188500</v>
      </c>
      <c r="X27" s="3"/>
      <c r="Y27" s="7">
        <v>9.4083891976525835E-2</v>
      </c>
    </row>
    <row r="28" spans="1:25" ht="24.75" thickBot="1">
      <c r="E28" s="6">
        <f>SUM(E9:E27)</f>
        <v>19505815133</v>
      </c>
      <c r="G28" s="6">
        <f>SUM(G9:G27)</f>
        <v>24081753844.472</v>
      </c>
      <c r="K28" s="6">
        <f>SUM(K9:K27)</f>
        <v>14211972001</v>
      </c>
      <c r="O28" s="6">
        <f>SUM(O9:O27)</f>
        <v>13268209992</v>
      </c>
      <c r="U28" s="6">
        <f>SUM(U9:U27)</f>
        <v>23125940693</v>
      </c>
      <c r="W28" s="6">
        <f>SUM(W9:W27)</f>
        <v>25904719690.625847</v>
      </c>
      <c r="Y28" s="8">
        <f>SUM(Y9:Y27)</f>
        <v>0.58796285122794201</v>
      </c>
    </row>
    <row r="29" spans="1:25" ht="24.75" thickTop="1"/>
  </sheetData>
  <mergeCells count="21"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2"/>
  <sheetViews>
    <sheetView rightToLeft="1" topLeftCell="M1" workbookViewId="0">
      <selection activeCell="AK9" sqref="AK9"/>
    </sheetView>
  </sheetViews>
  <sheetFormatPr defaultRowHeight="24"/>
  <cols>
    <col min="1" max="1" width="28.285156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8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85546875" style="1" bestFit="1" customWidth="1"/>
    <col min="26" max="26" width="1" style="1" customWidth="1"/>
    <col min="27" max="27" width="12.85546875" style="1" bestFit="1" customWidth="1"/>
    <col min="28" max="28" width="0.7109375" style="1" customWidth="1"/>
    <col min="29" max="29" width="8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24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6" spans="1:37" ht="24.75">
      <c r="A6" s="11" t="s">
        <v>35</v>
      </c>
      <c r="B6" s="11" t="s">
        <v>35</v>
      </c>
      <c r="C6" s="11" t="s">
        <v>35</v>
      </c>
      <c r="D6" s="11" t="s">
        <v>35</v>
      </c>
      <c r="E6" s="11" t="s">
        <v>35</v>
      </c>
      <c r="F6" s="11" t="s">
        <v>35</v>
      </c>
      <c r="G6" s="11" t="s">
        <v>35</v>
      </c>
      <c r="H6" s="11" t="s">
        <v>35</v>
      </c>
      <c r="I6" s="11" t="s">
        <v>35</v>
      </c>
      <c r="J6" s="11" t="s">
        <v>35</v>
      </c>
      <c r="K6" s="11" t="s">
        <v>35</v>
      </c>
      <c r="L6" s="11" t="s">
        <v>35</v>
      </c>
      <c r="M6" s="11" t="s">
        <v>35</v>
      </c>
      <c r="O6" s="11" t="s">
        <v>82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4.75">
      <c r="A7" s="13" t="s">
        <v>36</v>
      </c>
      <c r="C7" s="13" t="s">
        <v>37</v>
      </c>
      <c r="E7" s="13" t="s">
        <v>38</v>
      </c>
      <c r="G7" s="13" t="s">
        <v>39</v>
      </c>
      <c r="I7" s="13" t="s">
        <v>40</v>
      </c>
      <c r="K7" s="13" t="s">
        <v>41</v>
      </c>
      <c r="M7" s="13" t="s">
        <v>34</v>
      </c>
      <c r="O7" s="13" t="s">
        <v>7</v>
      </c>
      <c r="Q7" s="13" t="s">
        <v>8</v>
      </c>
      <c r="S7" s="13" t="s">
        <v>9</v>
      </c>
      <c r="U7" s="11" t="s">
        <v>10</v>
      </c>
      <c r="V7" s="11" t="s">
        <v>10</v>
      </c>
      <c r="W7" s="11" t="s">
        <v>10</v>
      </c>
      <c r="Y7" s="11" t="s">
        <v>11</v>
      </c>
      <c r="Z7" s="11" t="s">
        <v>11</v>
      </c>
      <c r="AA7" s="11" t="s">
        <v>11</v>
      </c>
      <c r="AC7" s="13" t="s">
        <v>7</v>
      </c>
      <c r="AE7" s="13" t="s">
        <v>42</v>
      </c>
      <c r="AG7" s="13" t="s">
        <v>8</v>
      </c>
      <c r="AI7" s="13" t="s">
        <v>9</v>
      </c>
      <c r="AK7" s="13" t="s">
        <v>13</v>
      </c>
    </row>
    <row r="8" spans="1:37" ht="24.75">
      <c r="A8" s="11" t="s">
        <v>36</v>
      </c>
      <c r="C8" s="11" t="s">
        <v>37</v>
      </c>
      <c r="E8" s="11" t="s">
        <v>38</v>
      </c>
      <c r="G8" s="11" t="s">
        <v>39</v>
      </c>
      <c r="I8" s="11" t="s">
        <v>40</v>
      </c>
      <c r="K8" s="11" t="s">
        <v>41</v>
      </c>
      <c r="M8" s="11" t="s">
        <v>34</v>
      </c>
      <c r="O8" s="11" t="s">
        <v>7</v>
      </c>
      <c r="Q8" s="11" t="s">
        <v>8</v>
      </c>
      <c r="S8" s="11" t="s">
        <v>9</v>
      </c>
      <c r="U8" s="11" t="s">
        <v>7</v>
      </c>
      <c r="W8" s="11" t="s">
        <v>8</v>
      </c>
      <c r="Y8" s="11" t="s">
        <v>7</v>
      </c>
      <c r="AA8" s="11" t="s">
        <v>14</v>
      </c>
      <c r="AC8" s="11" t="s">
        <v>7</v>
      </c>
      <c r="AE8" s="11" t="s">
        <v>42</v>
      </c>
      <c r="AG8" s="11" t="s">
        <v>8</v>
      </c>
      <c r="AI8" s="11" t="s">
        <v>9</v>
      </c>
      <c r="AK8" s="11" t="s">
        <v>13</v>
      </c>
    </row>
    <row r="9" spans="1:37">
      <c r="A9" s="3" t="s">
        <v>43</v>
      </c>
      <c r="B9" s="3"/>
      <c r="C9" s="3" t="s">
        <v>44</v>
      </c>
      <c r="D9" s="3"/>
      <c r="E9" s="3" t="s">
        <v>44</v>
      </c>
      <c r="F9" s="3"/>
      <c r="G9" s="3" t="s">
        <v>45</v>
      </c>
      <c r="H9" s="3"/>
      <c r="I9" s="3" t="s">
        <v>46</v>
      </c>
      <c r="J9" s="3"/>
      <c r="K9" s="3">
        <v>0</v>
      </c>
      <c r="L9" s="3"/>
      <c r="M9" s="3">
        <v>0</v>
      </c>
      <c r="N9" s="3"/>
      <c r="O9" s="3">
        <v>17415</v>
      </c>
      <c r="P9" s="3"/>
      <c r="Q9" s="3">
        <v>14689750441</v>
      </c>
      <c r="R9" s="3"/>
      <c r="S9" s="3">
        <v>15092063617</v>
      </c>
      <c r="T9" s="3"/>
      <c r="U9" s="3">
        <v>700</v>
      </c>
      <c r="V9" s="3"/>
      <c r="W9" s="3">
        <v>612941072</v>
      </c>
      <c r="X9" s="3"/>
      <c r="Y9" s="3">
        <v>0</v>
      </c>
      <c r="Z9" s="3"/>
      <c r="AA9" s="3">
        <v>0</v>
      </c>
      <c r="AB9" s="3"/>
      <c r="AC9" s="3">
        <v>18115</v>
      </c>
      <c r="AD9" s="3"/>
      <c r="AE9" s="3">
        <v>883750</v>
      </c>
      <c r="AF9" s="3"/>
      <c r="AG9" s="3">
        <v>15302691513</v>
      </c>
      <c r="AH9" s="3"/>
      <c r="AI9" s="3">
        <v>16006229595</v>
      </c>
      <c r="AJ9" s="3"/>
      <c r="AK9" s="7">
        <v>0.36329551145079431</v>
      </c>
    </row>
    <row r="10" spans="1:37" ht="24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6">
        <f>SUM(Q9)</f>
        <v>14689750441</v>
      </c>
      <c r="R10" s="3"/>
      <c r="S10" s="6">
        <f>SUM(S9)</f>
        <v>15092063617</v>
      </c>
      <c r="T10" s="3"/>
      <c r="U10" s="3"/>
      <c r="V10" s="3"/>
      <c r="W10" s="6">
        <f>SUM(W9)</f>
        <v>612941072</v>
      </c>
      <c r="X10" s="3"/>
      <c r="Y10" s="3"/>
      <c r="Z10" s="3"/>
      <c r="AA10" s="6">
        <f>SUM(AA9)</f>
        <v>0</v>
      </c>
      <c r="AB10" s="3"/>
      <c r="AC10" s="3"/>
      <c r="AD10" s="3"/>
      <c r="AE10" s="3"/>
      <c r="AF10" s="3"/>
      <c r="AG10" s="6">
        <f>SUM(AG9)</f>
        <v>15302691513</v>
      </c>
      <c r="AH10" s="3"/>
      <c r="AI10" s="6">
        <f>SUM(AI9)</f>
        <v>16006229595</v>
      </c>
      <c r="AJ10" s="3"/>
      <c r="AK10" s="8">
        <f>SUM(AK9)</f>
        <v>0.36329551145079431</v>
      </c>
    </row>
    <row r="11" spans="1:37" ht="24.75" thickTop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8" sqref="S8:S9"/>
    </sheetView>
  </sheetViews>
  <sheetFormatPr defaultRowHeight="24"/>
  <cols>
    <col min="1" max="1" width="22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4.140625" style="1" bestFit="1" customWidth="1"/>
    <col min="14" max="14" width="1" style="1" customWidth="1"/>
    <col min="15" max="15" width="12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4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4.75">
      <c r="A6" s="13" t="s">
        <v>48</v>
      </c>
      <c r="C6" s="11" t="s">
        <v>49</v>
      </c>
      <c r="D6" s="11" t="s">
        <v>49</v>
      </c>
      <c r="E6" s="11" t="s">
        <v>49</v>
      </c>
      <c r="F6" s="11" t="s">
        <v>49</v>
      </c>
      <c r="G6" s="11" t="s">
        <v>49</v>
      </c>
      <c r="H6" s="11" t="s">
        <v>49</v>
      </c>
      <c r="I6" s="11" t="s">
        <v>49</v>
      </c>
      <c r="K6" s="11" t="s">
        <v>82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4.75">
      <c r="A7" s="11" t="s">
        <v>48</v>
      </c>
      <c r="C7" s="11" t="s">
        <v>50</v>
      </c>
      <c r="E7" s="11" t="s">
        <v>51</v>
      </c>
      <c r="G7" s="11" t="s">
        <v>52</v>
      </c>
      <c r="I7" s="11" t="s">
        <v>41</v>
      </c>
      <c r="K7" s="11" t="s">
        <v>53</v>
      </c>
      <c r="M7" s="11" t="s">
        <v>54</v>
      </c>
      <c r="O7" s="11" t="s">
        <v>55</v>
      </c>
      <c r="Q7" s="11" t="s">
        <v>53</v>
      </c>
      <c r="S7" s="11" t="s">
        <v>47</v>
      </c>
    </row>
    <row r="8" spans="1:19">
      <c r="A8" s="1" t="s">
        <v>56</v>
      </c>
      <c r="C8" s="3" t="s">
        <v>57</v>
      </c>
      <c r="E8" s="1" t="s">
        <v>58</v>
      </c>
      <c r="G8" s="1" t="s">
        <v>59</v>
      </c>
      <c r="H8" s="3"/>
      <c r="I8" s="3">
        <v>8</v>
      </c>
      <c r="K8" s="3">
        <v>992124</v>
      </c>
      <c r="L8" s="3"/>
      <c r="M8" s="3">
        <v>3887</v>
      </c>
      <c r="N8" s="3"/>
      <c r="O8" s="3">
        <v>420000</v>
      </c>
      <c r="P8" s="3"/>
      <c r="Q8" s="3">
        <v>576011</v>
      </c>
      <c r="S8" s="7">
        <v>1.3073797898766394E-5</v>
      </c>
    </row>
    <row r="9" spans="1:19">
      <c r="A9" s="1" t="s">
        <v>60</v>
      </c>
      <c r="C9" s="3" t="s">
        <v>61</v>
      </c>
      <c r="E9" s="1" t="s">
        <v>58</v>
      </c>
      <c r="G9" s="1" t="s">
        <v>62</v>
      </c>
      <c r="H9" s="3"/>
      <c r="I9" s="3">
        <v>8</v>
      </c>
      <c r="K9" s="3">
        <v>699695327</v>
      </c>
      <c r="L9" s="3"/>
      <c r="M9" s="3">
        <v>711722835</v>
      </c>
      <c r="N9" s="3"/>
      <c r="O9" s="3">
        <v>14336247</v>
      </c>
      <c r="P9" s="3"/>
      <c r="Q9" s="3">
        <v>1397081915</v>
      </c>
      <c r="S9" s="7">
        <v>3.1709753120568063E-2</v>
      </c>
    </row>
    <row r="10" spans="1:19" ht="24.75" thickBot="1">
      <c r="C10" s="3"/>
      <c r="K10" s="5">
        <f>SUM(K8:K9)</f>
        <v>700687451</v>
      </c>
      <c r="M10" s="5">
        <f>SUM(M8:M9)</f>
        <v>711726722</v>
      </c>
      <c r="O10" s="5">
        <f>SUM(O8:O9)</f>
        <v>14756247</v>
      </c>
      <c r="Q10" s="5">
        <f>SUM(Q8:Q9)</f>
        <v>1397657926</v>
      </c>
      <c r="S10" s="8">
        <f>SUM(S8:S9)</f>
        <v>3.1722826918466826E-2</v>
      </c>
    </row>
    <row r="11" spans="1:19" ht="24.75" thickTop="1"/>
  </sheetData>
  <mergeCells count="17"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N8" sqref="N8"/>
    </sheetView>
  </sheetViews>
  <sheetFormatPr defaultRowHeight="24"/>
  <cols>
    <col min="1" max="1" width="24.28515625" style="1" bestFit="1" customWidth="1"/>
    <col min="2" max="2" width="1" style="1" customWidth="1"/>
    <col min="3" max="3" width="16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0" width="15" style="1" bestFit="1" customWidth="1"/>
    <col min="11" max="16384" width="9.140625" style="1"/>
  </cols>
  <sheetData>
    <row r="2" spans="1:7" ht="24.75">
      <c r="A2" s="12" t="s">
        <v>0</v>
      </c>
      <c r="B2" s="12"/>
      <c r="C2" s="12"/>
      <c r="D2" s="12"/>
      <c r="E2" s="12"/>
      <c r="F2" s="12"/>
      <c r="G2" s="12"/>
    </row>
    <row r="3" spans="1:7" ht="24.75">
      <c r="A3" s="12" t="s">
        <v>63</v>
      </c>
      <c r="B3" s="12"/>
      <c r="C3" s="12"/>
      <c r="D3" s="12"/>
      <c r="E3" s="12"/>
      <c r="F3" s="12"/>
      <c r="G3" s="12"/>
    </row>
    <row r="4" spans="1:7" ht="24.75">
      <c r="A4" s="12" t="s">
        <v>2</v>
      </c>
      <c r="B4" s="12"/>
      <c r="C4" s="12"/>
      <c r="D4" s="12"/>
      <c r="E4" s="12"/>
      <c r="F4" s="12"/>
      <c r="G4" s="12"/>
    </row>
    <row r="6" spans="1:7" ht="24.75">
      <c r="A6" s="11" t="s">
        <v>67</v>
      </c>
      <c r="C6" s="11" t="s">
        <v>53</v>
      </c>
      <c r="E6" s="11" t="s">
        <v>94</v>
      </c>
      <c r="G6" s="11" t="s">
        <v>13</v>
      </c>
    </row>
    <row r="7" spans="1:7">
      <c r="A7" s="1" t="s">
        <v>103</v>
      </c>
      <c r="C7" s="3">
        <f>'سرمایه‌گذاری در سهام'!I31</f>
        <v>1996851141</v>
      </c>
      <c r="E7" s="7">
        <f>C7/$C$10</f>
        <v>0.86713945626665168</v>
      </c>
      <c r="F7" s="3"/>
      <c r="G7" s="7">
        <v>4.5322794619121989E-2</v>
      </c>
    </row>
    <row r="8" spans="1:7">
      <c r="A8" s="1" t="s">
        <v>104</v>
      </c>
      <c r="C8" s="3">
        <f>'سرمایه‌گذاری در اوراق بهادار'!I9</f>
        <v>301224906</v>
      </c>
      <c r="E8" s="7">
        <f t="shared" ref="E8:E9" si="0">C8/$C$10</f>
        <v>0.13080794849435062</v>
      </c>
      <c r="F8" s="3"/>
      <c r="G8" s="7">
        <v>6.8369415568780888E-3</v>
      </c>
    </row>
    <row r="9" spans="1:7">
      <c r="A9" s="1" t="s">
        <v>105</v>
      </c>
      <c r="C9" s="3">
        <f>'درآمد سپرده بانکی'!E10</f>
        <v>4726722</v>
      </c>
      <c r="E9" s="7">
        <f t="shared" si="0"/>
        <v>2.0525952389976476E-3</v>
      </c>
      <c r="F9" s="3"/>
      <c r="G9" s="7">
        <v>1.0728303478866356E-4</v>
      </c>
    </row>
    <row r="10" spans="1:7" ht="24.75" thickBot="1">
      <c r="C10" s="6">
        <f>SUM(C7:C9)</f>
        <v>2302802769</v>
      </c>
      <c r="E10" s="8">
        <f>SUM(E7:E9)</f>
        <v>1</v>
      </c>
      <c r="F10" s="3"/>
      <c r="G10" s="8">
        <f>SUM(G7:G9)</f>
        <v>5.2267019210788745E-2</v>
      </c>
    </row>
    <row r="11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K11" sqref="K11"/>
    </sheetView>
  </sheetViews>
  <sheetFormatPr defaultRowHeight="24"/>
  <cols>
    <col min="1" max="1" width="26.855468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3.425781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3.425781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4.75">
      <c r="A3" s="12" t="s">
        <v>63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4.75">
      <c r="A6" s="11" t="s">
        <v>64</v>
      </c>
      <c r="B6" s="11" t="s">
        <v>64</v>
      </c>
      <c r="C6" s="11" t="s">
        <v>64</v>
      </c>
      <c r="D6" s="11" t="s">
        <v>64</v>
      </c>
      <c r="E6" s="11" t="s">
        <v>64</v>
      </c>
      <c r="F6" s="11" t="s">
        <v>64</v>
      </c>
      <c r="G6" s="11" t="s">
        <v>64</v>
      </c>
      <c r="I6" s="11" t="s">
        <v>65</v>
      </c>
      <c r="J6" s="11" t="s">
        <v>65</v>
      </c>
      <c r="K6" s="11" t="s">
        <v>65</v>
      </c>
      <c r="L6" s="11" t="s">
        <v>65</v>
      </c>
      <c r="M6" s="11" t="s">
        <v>65</v>
      </c>
      <c r="O6" s="11" t="s">
        <v>66</v>
      </c>
      <c r="P6" s="11" t="s">
        <v>66</v>
      </c>
      <c r="Q6" s="11" t="s">
        <v>66</v>
      </c>
      <c r="R6" s="11" t="s">
        <v>66</v>
      </c>
      <c r="S6" s="11" t="s">
        <v>66</v>
      </c>
    </row>
    <row r="7" spans="1:19" ht="24.75">
      <c r="A7" s="11" t="s">
        <v>67</v>
      </c>
      <c r="C7" s="11" t="s">
        <v>68</v>
      </c>
      <c r="D7" s="3"/>
      <c r="E7" s="11" t="s">
        <v>40</v>
      </c>
      <c r="F7" s="3"/>
      <c r="G7" s="11" t="s">
        <v>41</v>
      </c>
      <c r="I7" s="11" t="s">
        <v>69</v>
      </c>
      <c r="K7" s="11" t="s">
        <v>70</v>
      </c>
      <c r="M7" s="11" t="s">
        <v>71</v>
      </c>
      <c r="O7" s="11" t="s">
        <v>69</v>
      </c>
      <c r="Q7" s="11" t="s">
        <v>70</v>
      </c>
      <c r="S7" s="11" t="s">
        <v>71</v>
      </c>
    </row>
    <row r="8" spans="1:19">
      <c r="A8" s="1" t="s">
        <v>56</v>
      </c>
      <c r="C8" s="3">
        <v>30</v>
      </c>
      <c r="D8" s="3"/>
      <c r="E8" s="3" t="s">
        <v>106</v>
      </c>
      <c r="F8" s="3"/>
      <c r="G8" s="3">
        <v>8</v>
      </c>
      <c r="I8" s="3">
        <v>3887</v>
      </c>
      <c r="J8" s="3"/>
      <c r="K8" s="3">
        <v>0</v>
      </c>
      <c r="L8" s="3"/>
      <c r="M8" s="3">
        <v>3887</v>
      </c>
      <c r="N8" s="3"/>
      <c r="O8" s="3">
        <v>17187</v>
      </c>
      <c r="P8" s="3"/>
      <c r="Q8" s="3">
        <v>0</v>
      </c>
      <c r="R8" s="3"/>
      <c r="S8" s="3">
        <v>17187</v>
      </c>
    </row>
    <row r="9" spans="1:19">
      <c r="A9" s="1" t="s">
        <v>60</v>
      </c>
      <c r="C9" s="3">
        <v>27</v>
      </c>
      <c r="D9" s="3"/>
      <c r="E9" s="3" t="s">
        <v>106</v>
      </c>
      <c r="F9" s="3"/>
      <c r="G9" s="3">
        <v>8</v>
      </c>
      <c r="I9" s="3">
        <v>4722835</v>
      </c>
      <c r="J9" s="3"/>
      <c r="K9" s="3">
        <v>0</v>
      </c>
      <c r="L9" s="3"/>
      <c r="M9" s="3">
        <v>4722835</v>
      </c>
      <c r="N9" s="3"/>
      <c r="O9" s="3">
        <v>9323369</v>
      </c>
      <c r="P9" s="3"/>
      <c r="Q9" s="3">
        <v>0</v>
      </c>
      <c r="R9" s="3"/>
      <c r="S9" s="3">
        <v>9323369</v>
      </c>
    </row>
    <row r="10" spans="1:19" ht="24.75" thickBot="1">
      <c r="C10" s="3"/>
      <c r="D10" s="3"/>
      <c r="E10" s="3"/>
      <c r="F10" s="3"/>
      <c r="G10" s="3"/>
      <c r="I10" s="6">
        <f>SUM(I8:I9)</f>
        <v>4726722</v>
      </c>
      <c r="J10" s="3"/>
      <c r="K10" s="6">
        <f>SUM(K8:K9)</f>
        <v>0</v>
      </c>
      <c r="L10" s="3"/>
      <c r="M10" s="6">
        <f>SUM(M8:M9)</f>
        <v>4726722</v>
      </c>
      <c r="N10" s="3"/>
      <c r="O10" s="6">
        <f>SUM(SUM(O8:O9))</f>
        <v>9340556</v>
      </c>
      <c r="P10" s="3"/>
      <c r="Q10" s="6">
        <f>SUM(Q8:Q9)</f>
        <v>0</v>
      </c>
      <c r="R10" s="3"/>
      <c r="S10" s="6">
        <f>SUM(S8:S9)</f>
        <v>9340556</v>
      </c>
    </row>
    <row r="11" spans="1:19" ht="24.75" thickTop="1"/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D13"/>
  <sheetViews>
    <sheetView rightToLeft="1" workbookViewId="0">
      <selection activeCell="G19" sqref="G19"/>
    </sheetView>
  </sheetViews>
  <sheetFormatPr defaultRowHeight="24"/>
  <cols>
    <col min="1" max="1" width="27.5703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30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30" ht="24.75">
      <c r="A3" s="12" t="s">
        <v>63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30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30" ht="24.75">
      <c r="A6" s="13" t="s">
        <v>3</v>
      </c>
      <c r="C6" s="11" t="s">
        <v>73</v>
      </c>
      <c r="D6" s="11" t="s">
        <v>73</v>
      </c>
      <c r="E6" s="11" t="s">
        <v>73</v>
      </c>
      <c r="F6" s="11" t="s">
        <v>73</v>
      </c>
      <c r="G6" s="11" t="s">
        <v>73</v>
      </c>
      <c r="I6" s="11" t="s">
        <v>65</v>
      </c>
      <c r="J6" s="11" t="s">
        <v>65</v>
      </c>
      <c r="K6" s="11" t="s">
        <v>65</v>
      </c>
      <c r="L6" s="11" t="s">
        <v>65</v>
      </c>
      <c r="M6" s="11" t="s">
        <v>65</v>
      </c>
      <c r="O6" s="11" t="s">
        <v>66</v>
      </c>
      <c r="P6" s="11" t="s">
        <v>66</v>
      </c>
      <c r="Q6" s="11" t="s">
        <v>66</v>
      </c>
      <c r="R6" s="11" t="s">
        <v>66</v>
      </c>
      <c r="S6" s="11" t="s">
        <v>66</v>
      </c>
    </row>
    <row r="7" spans="1:30" ht="24.75">
      <c r="A7" s="11" t="s">
        <v>3</v>
      </c>
      <c r="C7" s="11" t="s">
        <v>74</v>
      </c>
      <c r="E7" s="11" t="s">
        <v>75</v>
      </c>
      <c r="G7" s="11" t="s">
        <v>76</v>
      </c>
      <c r="I7" s="11" t="s">
        <v>77</v>
      </c>
      <c r="K7" s="11" t="s">
        <v>70</v>
      </c>
      <c r="M7" s="11" t="s">
        <v>78</v>
      </c>
      <c r="O7" s="11" t="s">
        <v>77</v>
      </c>
      <c r="Q7" s="11" t="s">
        <v>70</v>
      </c>
      <c r="S7" s="11" t="s">
        <v>78</v>
      </c>
    </row>
    <row r="8" spans="1:30">
      <c r="A8" s="1" t="s">
        <v>79</v>
      </c>
      <c r="C8" s="3" t="s">
        <v>80</v>
      </c>
      <c r="D8" s="3"/>
      <c r="E8" s="3">
        <v>27657</v>
      </c>
      <c r="F8" s="3"/>
      <c r="G8" s="3">
        <v>6130</v>
      </c>
      <c r="H8" s="3"/>
      <c r="I8" s="3">
        <v>0</v>
      </c>
      <c r="J8" s="3"/>
      <c r="K8" s="3">
        <v>0</v>
      </c>
      <c r="L8" s="3"/>
      <c r="M8" s="3">
        <f>I8-K8</f>
        <v>0</v>
      </c>
      <c r="N8" s="3"/>
      <c r="O8" s="3">
        <v>169537410</v>
      </c>
      <c r="P8" s="3"/>
      <c r="Q8" s="3">
        <v>6906255</v>
      </c>
      <c r="R8" s="3"/>
      <c r="S8" s="3">
        <v>162631155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>
      <c r="A9" s="1" t="s">
        <v>25</v>
      </c>
      <c r="C9" s="3" t="s">
        <v>81</v>
      </c>
      <c r="D9" s="3"/>
      <c r="E9" s="3">
        <v>27423</v>
      </c>
      <c r="F9" s="3"/>
      <c r="G9" s="3">
        <v>7554</v>
      </c>
      <c r="H9" s="3"/>
      <c r="I9" s="3">
        <v>0</v>
      </c>
      <c r="J9" s="3"/>
      <c r="K9" s="3">
        <v>0</v>
      </c>
      <c r="L9" s="3"/>
      <c r="M9" s="3">
        <f t="shared" ref="M9:M11" si="0">I9-K9</f>
        <v>0</v>
      </c>
      <c r="N9" s="3"/>
      <c r="O9" s="3">
        <v>207153342</v>
      </c>
      <c r="P9" s="3"/>
      <c r="Q9" s="3">
        <v>8438572</v>
      </c>
      <c r="R9" s="3"/>
      <c r="S9" s="3">
        <v>198714770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>
      <c r="A10" s="1" t="s">
        <v>18</v>
      </c>
      <c r="C10" s="3" t="s">
        <v>82</v>
      </c>
      <c r="D10" s="3"/>
      <c r="E10" s="3">
        <v>50000</v>
      </c>
      <c r="F10" s="3"/>
      <c r="G10" s="3">
        <v>6700</v>
      </c>
      <c r="H10" s="3"/>
      <c r="I10" s="3">
        <v>335000000</v>
      </c>
      <c r="J10" s="3"/>
      <c r="K10" s="3">
        <v>0</v>
      </c>
      <c r="L10" s="3"/>
      <c r="M10" s="3">
        <f t="shared" si="0"/>
        <v>335000000</v>
      </c>
      <c r="N10" s="3"/>
      <c r="O10" s="3">
        <v>335000000</v>
      </c>
      <c r="P10" s="3"/>
      <c r="Q10" s="3">
        <v>0</v>
      </c>
      <c r="R10" s="3"/>
      <c r="S10" s="3">
        <v>335000000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>
      <c r="A11" s="1" t="s">
        <v>33</v>
      </c>
      <c r="C11" s="3" t="s">
        <v>83</v>
      </c>
      <c r="D11" s="3"/>
      <c r="E11" s="3">
        <v>200000</v>
      </c>
      <c r="F11" s="3"/>
      <c r="G11" s="3">
        <v>1700</v>
      </c>
      <c r="H11" s="3"/>
      <c r="I11" s="3">
        <v>340000000</v>
      </c>
      <c r="J11" s="3"/>
      <c r="K11" s="3">
        <v>7069081</v>
      </c>
      <c r="L11" s="3"/>
      <c r="M11" s="3">
        <f t="shared" si="0"/>
        <v>332930919</v>
      </c>
      <c r="N11" s="3"/>
      <c r="O11" s="3">
        <v>340000000</v>
      </c>
      <c r="P11" s="3"/>
      <c r="Q11" s="3">
        <v>7069081</v>
      </c>
      <c r="R11" s="3"/>
      <c r="S11" s="3">
        <v>332930919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24.75" thickBot="1">
      <c r="C12" s="3"/>
      <c r="D12" s="3"/>
      <c r="E12" s="3"/>
      <c r="F12" s="3"/>
      <c r="G12" s="3"/>
      <c r="H12" s="3"/>
      <c r="I12" s="6">
        <f>SUM(I8:I11)</f>
        <v>675000000</v>
      </c>
      <c r="J12" s="3"/>
      <c r="K12" s="6">
        <f>SUM(SUM(K8:K11))</f>
        <v>7069081</v>
      </c>
      <c r="L12" s="3"/>
      <c r="M12" s="6">
        <f>SUM(M8:M11)</f>
        <v>667930919</v>
      </c>
      <c r="N12" s="3"/>
      <c r="O12" s="6">
        <f>SUM(O8:O11)</f>
        <v>1051690752</v>
      </c>
      <c r="P12" s="3"/>
      <c r="Q12" s="6">
        <f>SUM(Q8:Q11)</f>
        <v>22413908</v>
      </c>
      <c r="R12" s="3"/>
      <c r="S12" s="6">
        <f>SUM(S8:S11)</f>
        <v>1029276844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4.75" thickTop="1"/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1"/>
  <sheetViews>
    <sheetView rightToLeft="1" topLeftCell="A13" workbookViewId="0">
      <selection activeCell="M28" sqref="M28"/>
    </sheetView>
  </sheetViews>
  <sheetFormatPr defaultRowHeight="24"/>
  <cols>
    <col min="1" max="1" width="28.855468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.75">
      <c r="A3" s="12" t="s">
        <v>63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4.75">
      <c r="A6" s="13" t="s">
        <v>3</v>
      </c>
      <c r="C6" s="11" t="s">
        <v>65</v>
      </c>
      <c r="D6" s="11" t="s">
        <v>65</v>
      </c>
      <c r="E6" s="11" t="s">
        <v>65</v>
      </c>
      <c r="F6" s="11" t="s">
        <v>65</v>
      </c>
      <c r="G6" s="11" t="s">
        <v>65</v>
      </c>
      <c r="H6" s="11" t="s">
        <v>65</v>
      </c>
      <c r="I6" s="11" t="s">
        <v>65</v>
      </c>
      <c r="K6" s="11" t="s">
        <v>66</v>
      </c>
      <c r="L6" s="11" t="s">
        <v>66</v>
      </c>
      <c r="M6" s="11" t="s">
        <v>66</v>
      </c>
      <c r="N6" s="11" t="s">
        <v>66</v>
      </c>
      <c r="O6" s="11" t="s">
        <v>66</v>
      </c>
      <c r="P6" s="11" t="s">
        <v>66</v>
      </c>
      <c r="Q6" s="11" t="s">
        <v>66</v>
      </c>
    </row>
    <row r="7" spans="1:17" ht="24.75">
      <c r="A7" s="11" t="s">
        <v>3</v>
      </c>
      <c r="C7" s="11" t="s">
        <v>7</v>
      </c>
      <c r="E7" s="11" t="s">
        <v>84</v>
      </c>
      <c r="G7" s="11" t="s">
        <v>85</v>
      </c>
      <c r="I7" s="11" t="s">
        <v>86</v>
      </c>
      <c r="K7" s="11" t="s">
        <v>7</v>
      </c>
      <c r="M7" s="11" t="s">
        <v>84</v>
      </c>
      <c r="O7" s="11" t="s">
        <v>85</v>
      </c>
      <c r="Q7" s="11" t="s">
        <v>86</v>
      </c>
    </row>
    <row r="8" spans="1:17">
      <c r="A8" s="1" t="s">
        <v>24</v>
      </c>
      <c r="C8" s="1">
        <v>191787</v>
      </c>
      <c r="E8" s="1">
        <v>934736687</v>
      </c>
      <c r="G8" s="1">
        <v>1019358737</v>
      </c>
      <c r="I8" s="10">
        <f>E8-G8</f>
        <v>-84622050</v>
      </c>
      <c r="K8" s="1">
        <v>191787</v>
      </c>
      <c r="M8" s="1">
        <v>934736687</v>
      </c>
      <c r="O8" s="1">
        <v>796963831</v>
      </c>
      <c r="Q8" s="3">
        <f>M8-O8</f>
        <v>137772856</v>
      </c>
    </row>
    <row r="9" spans="1:17">
      <c r="A9" s="1" t="s">
        <v>32</v>
      </c>
      <c r="C9" s="1">
        <v>50000</v>
      </c>
      <c r="E9" s="1">
        <v>729135675</v>
      </c>
      <c r="G9" s="1">
        <v>729676507</v>
      </c>
      <c r="I9" s="10">
        <f>E9-G9</f>
        <v>-540832</v>
      </c>
      <c r="K9" s="1">
        <v>50000</v>
      </c>
      <c r="M9" s="1">
        <v>729135675</v>
      </c>
      <c r="O9" s="1">
        <v>729676507</v>
      </c>
      <c r="Q9" s="3">
        <f t="shared" ref="Q9:Q24" si="0">M9-O9</f>
        <v>-540832</v>
      </c>
    </row>
    <row r="10" spans="1:17">
      <c r="A10" s="1" t="s">
        <v>19</v>
      </c>
      <c r="C10" s="1">
        <v>1</v>
      </c>
      <c r="E10" s="1">
        <v>28747</v>
      </c>
      <c r="G10" s="1">
        <v>25288</v>
      </c>
      <c r="I10" s="10">
        <f t="shared" ref="I10:I24" si="1">E10-G10</f>
        <v>3459</v>
      </c>
      <c r="K10" s="1">
        <v>1</v>
      </c>
      <c r="M10" s="1">
        <v>28747</v>
      </c>
      <c r="O10" s="1">
        <v>24986</v>
      </c>
      <c r="Q10" s="3">
        <f t="shared" si="0"/>
        <v>3761</v>
      </c>
    </row>
    <row r="11" spans="1:17">
      <c r="A11" s="1" t="s">
        <v>16</v>
      </c>
      <c r="C11" s="1">
        <v>39142</v>
      </c>
      <c r="E11" s="1">
        <v>837323941</v>
      </c>
      <c r="G11" s="1">
        <v>982745735</v>
      </c>
      <c r="I11" s="10">
        <f t="shared" si="1"/>
        <v>-145421794</v>
      </c>
      <c r="K11" s="1">
        <v>39142</v>
      </c>
      <c r="M11" s="1">
        <v>837323941</v>
      </c>
      <c r="O11" s="1">
        <v>510182753</v>
      </c>
      <c r="Q11" s="3">
        <f t="shared" si="0"/>
        <v>327141188</v>
      </c>
    </row>
    <row r="12" spans="1:17">
      <c r="A12" s="1" t="s">
        <v>15</v>
      </c>
      <c r="C12" s="1">
        <v>250000</v>
      </c>
      <c r="E12" s="1">
        <v>1709766000</v>
      </c>
      <c r="G12" s="1">
        <v>1772228819</v>
      </c>
      <c r="I12" s="10">
        <f t="shared" si="1"/>
        <v>-62462819</v>
      </c>
      <c r="K12" s="1">
        <v>250000</v>
      </c>
      <c r="M12" s="1">
        <v>1709766000</v>
      </c>
      <c r="O12" s="1">
        <v>1240483207</v>
      </c>
      <c r="Q12" s="3">
        <f t="shared" si="0"/>
        <v>469282793</v>
      </c>
    </row>
    <row r="13" spans="1:17">
      <c r="A13" s="1" t="s">
        <v>26</v>
      </c>
      <c r="C13" s="1">
        <v>160000</v>
      </c>
      <c r="E13" s="1">
        <v>1837004400</v>
      </c>
      <c r="G13" s="1">
        <v>2042897453</v>
      </c>
      <c r="I13" s="10">
        <f t="shared" si="1"/>
        <v>-205893053</v>
      </c>
      <c r="K13" s="1">
        <v>160000</v>
      </c>
      <c r="M13" s="1">
        <v>1837004400</v>
      </c>
      <c r="O13" s="1">
        <v>1808672184</v>
      </c>
      <c r="Q13" s="3">
        <f t="shared" si="0"/>
        <v>28332216</v>
      </c>
    </row>
    <row r="14" spans="1:17">
      <c r="A14" s="1" t="s">
        <v>28</v>
      </c>
      <c r="C14" s="1">
        <v>100712</v>
      </c>
      <c r="E14" s="1">
        <v>390740116</v>
      </c>
      <c r="G14" s="1">
        <v>318350632</v>
      </c>
      <c r="I14" s="10">
        <f t="shared" si="1"/>
        <v>72389484</v>
      </c>
      <c r="K14" s="1">
        <v>100712</v>
      </c>
      <c r="M14" s="1">
        <v>390740116</v>
      </c>
      <c r="O14" s="1">
        <v>318350632</v>
      </c>
      <c r="Q14" s="3">
        <f t="shared" si="0"/>
        <v>72389484</v>
      </c>
    </row>
    <row r="15" spans="1:17">
      <c r="A15" s="1" t="s">
        <v>27</v>
      </c>
      <c r="C15" s="1">
        <v>50000</v>
      </c>
      <c r="E15" s="1">
        <v>1534316175</v>
      </c>
      <c r="G15" s="1">
        <v>1598381729</v>
      </c>
      <c r="I15" s="10">
        <f t="shared" si="1"/>
        <v>-64065554</v>
      </c>
      <c r="K15" s="1">
        <v>50000</v>
      </c>
      <c r="M15" s="1">
        <v>1534316175</v>
      </c>
      <c r="O15" s="1">
        <v>1444770450</v>
      </c>
      <c r="Q15" s="3">
        <f t="shared" si="0"/>
        <v>89545725</v>
      </c>
    </row>
    <row r="16" spans="1:17">
      <c r="A16" s="1" t="s">
        <v>29</v>
      </c>
      <c r="C16" s="1">
        <v>300000</v>
      </c>
      <c r="E16" s="1">
        <v>2018915550</v>
      </c>
      <c r="G16" s="1">
        <v>2067072947</v>
      </c>
      <c r="I16" s="10">
        <f t="shared" si="1"/>
        <v>-48157397</v>
      </c>
      <c r="K16" s="1">
        <v>300000</v>
      </c>
      <c r="M16" s="1">
        <v>2018915550</v>
      </c>
      <c r="O16" s="1">
        <v>2067072947</v>
      </c>
      <c r="Q16" s="3">
        <f t="shared" si="0"/>
        <v>-48157397</v>
      </c>
    </row>
    <row r="17" spans="1:17">
      <c r="A17" s="1" t="s">
        <v>30</v>
      </c>
      <c r="C17" s="1">
        <v>50000</v>
      </c>
      <c r="E17" s="1">
        <v>1606384800</v>
      </c>
      <c r="G17" s="1">
        <v>1376275992</v>
      </c>
      <c r="I17" s="10">
        <f t="shared" si="1"/>
        <v>230108808</v>
      </c>
      <c r="K17" s="1">
        <v>50000</v>
      </c>
      <c r="M17" s="1">
        <v>1606384800</v>
      </c>
      <c r="O17" s="1">
        <v>1376275992</v>
      </c>
      <c r="Q17" s="3">
        <f t="shared" si="0"/>
        <v>230108808</v>
      </c>
    </row>
    <row r="18" spans="1:17">
      <c r="A18" s="1" t="s">
        <v>31</v>
      </c>
      <c r="C18" s="1">
        <v>100000</v>
      </c>
      <c r="E18" s="1">
        <v>2081540700</v>
      </c>
      <c r="G18" s="1">
        <v>1801670395</v>
      </c>
      <c r="I18" s="10">
        <f t="shared" si="1"/>
        <v>279870305</v>
      </c>
      <c r="K18" s="1">
        <v>100000</v>
      </c>
      <c r="M18" s="1">
        <v>2081540700</v>
      </c>
      <c r="O18" s="1">
        <v>1801670395</v>
      </c>
      <c r="Q18" s="3">
        <f t="shared" si="0"/>
        <v>279870305</v>
      </c>
    </row>
    <row r="19" spans="1:17">
      <c r="A19" s="1" t="s">
        <v>22</v>
      </c>
      <c r="C19" s="1">
        <v>150000</v>
      </c>
      <c r="E19" s="1">
        <v>1647637875</v>
      </c>
      <c r="G19" s="1">
        <v>1656584325</v>
      </c>
      <c r="I19" s="10">
        <f>E19-G19</f>
        <v>-8946450</v>
      </c>
      <c r="K19" s="1">
        <v>150000</v>
      </c>
      <c r="M19" s="1">
        <v>1647637875</v>
      </c>
      <c r="O19" s="1">
        <v>1408553856</v>
      </c>
      <c r="Q19" s="3">
        <f t="shared" si="0"/>
        <v>239084019</v>
      </c>
    </row>
    <row r="20" spans="1:17">
      <c r="A20" s="1" t="s">
        <v>21</v>
      </c>
      <c r="C20" s="1">
        <v>1500000</v>
      </c>
      <c r="E20" s="1">
        <v>1423976625</v>
      </c>
      <c r="G20" s="1">
        <v>1531910014</v>
      </c>
      <c r="I20" s="10">
        <f t="shared" si="1"/>
        <v>-107933389</v>
      </c>
      <c r="K20" s="1">
        <v>1500000</v>
      </c>
      <c r="M20" s="1">
        <v>1423976625</v>
      </c>
      <c r="O20" s="1">
        <v>1617590837</v>
      </c>
      <c r="Q20" s="3">
        <f t="shared" si="0"/>
        <v>-193614212</v>
      </c>
    </row>
    <row r="21" spans="1:17">
      <c r="A21" s="1" t="s">
        <v>18</v>
      </c>
      <c r="C21" s="1">
        <v>90000</v>
      </c>
      <c r="E21" s="1">
        <v>2496059550</v>
      </c>
      <c r="G21" s="1">
        <v>2966841117</v>
      </c>
      <c r="I21" s="10">
        <f t="shared" si="1"/>
        <v>-470781567</v>
      </c>
      <c r="K21" s="1">
        <v>90000</v>
      </c>
      <c r="M21" s="1">
        <v>2496059550</v>
      </c>
      <c r="O21" s="1">
        <v>2574716933</v>
      </c>
      <c r="Q21" s="3">
        <f t="shared" si="0"/>
        <v>-78657383</v>
      </c>
    </row>
    <row r="22" spans="1:17">
      <c r="A22" s="1" t="s">
        <v>20</v>
      </c>
      <c r="C22" s="1">
        <v>350000</v>
      </c>
      <c r="E22" s="1">
        <v>2511964350</v>
      </c>
      <c r="G22" s="1">
        <v>3945379414</v>
      </c>
      <c r="I22" s="10">
        <f>E22-G22</f>
        <v>-1433415064</v>
      </c>
      <c r="K22" s="1">
        <v>350000</v>
      </c>
      <c r="M22" s="1">
        <v>2511964350</v>
      </c>
      <c r="O22" s="1">
        <v>2031843244</v>
      </c>
      <c r="Q22" s="3">
        <f t="shared" si="0"/>
        <v>480121106</v>
      </c>
    </row>
    <row r="23" spans="1:17">
      <c r="A23" s="1" t="s">
        <v>33</v>
      </c>
      <c r="C23" s="1">
        <v>200000</v>
      </c>
      <c r="E23" s="1">
        <v>4145188503</v>
      </c>
      <c r="G23" s="1">
        <v>3443123517</v>
      </c>
      <c r="I23" s="10">
        <f t="shared" si="1"/>
        <v>702064986</v>
      </c>
      <c r="K23" s="1">
        <v>200000</v>
      </c>
      <c r="M23" s="1">
        <v>4145188503</v>
      </c>
      <c r="O23" s="1">
        <v>3443123517</v>
      </c>
      <c r="Q23" s="3">
        <f t="shared" si="0"/>
        <v>702064986</v>
      </c>
    </row>
    <row r="24" spans="1:17">
      <c r="A24" s="1" t="s">
        <v>43</v>
      </c>
      <c r="C24" s="1">
        <v>18115</v>
      </c>
      <c r="E24" s="1">
        <v>16006229595</v>
      </c>
      <c r="G24" s="1">
        <v>15705004689</v>
      </c>
      <c r="I24" s="10">
        <f t="shared" si="1"/>
        <v>301224906</v>
      </c>
      <c r="K24" s="1">
        <v>18115</v>
      </c>
      <c r="M24" s="1">
        <v>16006229595</v>
      </c>
      <c r="O24" s="1">
        <v>15374899431</v>
      </c>
      <c r="Q24" s="3">
        <f t="shared" si="0"/>
        <v>631330164</v>
      </c>
    </row>
    <row r="25" spans="1:17" ht="24.75" thickBot="1">
      <c r="E25" s="5">
        <f>SUM(E8:E24)</f>
        <v>41910949289</v>
      </c>
      <c r="G25" s="5">
        <f>SUM(G8:G24)</f>
        <v>42957527310</v>
      </c>
      <c r="I25" s="6">
        <f>SUM(I8:I24)</f>
        <v>-1046578021</v>
      </c>
      <c r="M25" s="5">
        <f>SUM(M8:M24)</f>
        <v>41910949289</v>
      </c>
      <c r="O25" s="5">
        <f>SUM(O8:O24)</f>
        <v>38544871702</v>
      </c>
      <c r="Q25" s="6">
        <f>SUM(Q8:Q24)</f>
        <v>3366077587</v>
      </c>
    </row>
    <row r="26" spans="1:17" ht="24.75" thickTop="1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I27" s="3"/>
    </row>
    <row r="30" spans="1:17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3"/>
  <sheetViews>
    <sheetView rightToLeft="1" topLeftCell="A13" workbookViewId="0">
      <selection activeCell="O33" sqref="O33"/>
    </sheetView>
  </sheetViews>
  <sheetFormatPr defaultRowHeight="24"/>
  <cols>
    <col min="1" max="1" width="28.8554687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6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.75">
      <c r="A3" s="12" t="s">
        <v>63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4.75">
      <c r="A6" s="13" t="s">
        <v>3</v>
      </c>
      <c r="C6" s="11" t="s">
        <v>65</v>
      </c>
      <c r="D6" s="11" t="s">
        <v>65</v>
      </c>
      <c r="E6" s="11" t="s">
        <v>65</v>
      </c>
      <c r="F6" s="11" t="s">
        <v>65</v>
      </c>
      <c r="G6" s="11" t="s">
        <v>65</v>
      </c>
      <c r="H6" s="11" t="s">
        <v>65</v>
      </c>
      <c r="I6" s="11" t="s">
        <v>65</v>
      </c>
      <c r="K6" s="11" t="s">
        <v>66</v>
      </c>
      <c r="L6" s="11" t="s">
        <v>66</v>
      </c>
      <c r="M6" s="11" t="s">
        <v>66</v>
      </c>
      <c r="N6" s="11" t="s">
        <v>66</v>
      </c>
      <c r="O6" s="11" t="s">
        <v>66</v>
      </c>
      <c r="P6" s="11" t="s">
        <v>66</v>
      </c>
      <c r="Q6" s="11" t="s">
        <v>66</v>
      </c>
    </row>
    <row r="7" spans="1:17" ht="24.75">
      <c r="A7" s="11" t="s">
        <v>3</v>
      </c>
      <c r="C7" s="11" t="s">
        <v>7</v>
      </c>
      <c r="E7" s="11" t="s">
        <v>84</v>
      </c>
      <c r="G7" s="11" t="s">
        <v>85</v>
      </c>
      <c r="I7" s="11" t="s">
        <v>87</v>
      </c>
      <c r="K7" s="11" t="s">
        <v>7</v>
      </c>
      <c r="M7" s="11" t="s">
        <v>84</v>
      </c>
      <c r="O7" s="11" t="s">
        <v>85</v>
      </c>
      <c r="Q7" s="11" t="s">
        <v>87</v>
      </c>
    </row>
    <row r="8" spans="1:17">
      <c r="A8" s="1" t="s">
        <v>23</v>
      </c>
      <c r="C8" s="3">
        <v>120190</v>
      </c>
      <c r="D8" s="3"/>
      <c r="E8" s="3">
        <v>686980503</v>
      </c>
      <c r="F8" s="3"/>
      <c r="G8" s="3">
        <v>588533207</v>
      </c>
      <c r="H8" s="3"/>
      <c r="I8" s="3">
        <f>E8-G8</f>
        <v>98447296</v>
      </c>
      <c r="J8" s="3"/>
      <c r="K8" s="3">
        <v>120190</v>
      </c>
      <c r="L8" s="3"/>
      <c r="M8" s="3">
        <v>686980503</v>
      </c>
      <c r="N8" s="3"/>
      <c r="O8" s="3">
        <v>588533207</v>
      </c>
      <c r="P8" s="3"/>
      <c r="Q8" s="3">
        <f>M8-O8</f>
        <v>98447296</v>
      </c>
    </row>
    <row r="9" spans="1:17">
      <c r="A9" s="1" t="s">
        <v>16</v>
      </c>
      <c r="C9" s="3">
        <v>10858</v>
      </c>
      <c r="D9" s="3"/>
      <c r="E9" s="3">
        <v>240368907</v>
      </c>
      <c r="F9" s="3"/>
      <c r="G9" s="3">
        <v>141524815</v>
      </c>
      <c r="H9" s="3"/>
      <c r="I9" s="3">
        <f t="shared" ref="I9:I25" si="0">E9-G9</f>
        <v>98844092</v>
      </c>
      <c r="J9" s="3"/>
      <c r="K9" s="3">
        <v>26095</v>
      </c>
      <c r="L9" s="3"/>
      <c r="M9" s="3">
        <v>588090268</v>
      </c>
      <c r="N9" s="3"/>
      <c r="O9" s="3">
        <v>340126181</v>
      </c>
      <c r="P9" s="3"/>
      <c r="Q9" s="3">
        <f t="shared" ref="Q9:Q25" si="1">M9-O9</f>
        <v>247964087</v>
      </c>
    </row>
    <row r="10" spans="1:17">
      <c r="A10" s="1" t="s">
        <v>15</v>
      </c>
      <c r="C10" s="3">
        <v>100000</v>
      </c>
      <c r="D10" s="3"/>
      <c r="E10" s="3">
        <v>663528391</v>
      </c>
      <c r="F10" s="3"/>
      <c r="G10" s="3">
        <v>496193281</v>
      </c>
      <c r="H10" s="3"/>
      <c r="I10" s="3">
        <f t="shared" si="0"/>
        <v>167335110</v>
      </c>
      <c r="J10" s="3"/>
      <c r="K10" s="3">
        <v>201858</v>
      </c>
      <c r="L10" s="3"/>
      <c r="M10" s="3">
        <v>1370870052</v>
      </c>
      <c r="N10" s="3"/>
      <c r="O10" s="3">
        <v>1001605834</v>
      </c>
      <c r="P10" s="3"/>
      <c r="Q10" s="3">
        <f t="shared" si="1"/>
        <v>369264218</v>
      </c>
    </row>
    <row r="11" spans="1:17">
      <c r="A11" s="1" t="s">
        <v>26</v>
      </c>
      <c r="C11" s="3">
        <v>40000</v>
      </c>
      <c r="D11" s="3"/>
      <c r="E11" s="3">
        <v>468396361</v>
      </c>
      <c r="F11" s="3"/>
      <c r="G11" s="3">
        <v>452168047</v>
      </c>
      <c r="H11" s="3"/>
      <c r="I11" s="3">
        <f t="shared" si="0"/>
        <v>16228314</v>
      </c>
      <c r="J11" s="3"/>
      <c r="K11" s="3">
        <v>116669</v>
      </c>
      <c r="L11" s="3"/>
      <c r="M11" s="3">
        <v>1446206838</v>
      </c>
      <c r="N11" s="3"/>
      <c r="O11" s="3">
        <v>1318849845</v>
      </c>
      <c r="P11" s="3"/>
      <c r="Q11" s="3">
        <f t="shared" si="1"/>
        <v>127356993</v>
      </c>
    </row>
    <row r="12" spans="1:17">
      <c r="A12" s="1" t="s">
        <v>27</v>
      </c>
      <c r="C12" s="3">
        <v>30000</v>
      </c>
      <c r="D12" s="3"/>
      <c r="E12" s="3">
        <v>897810102</v>
      </c>
      <c r="F12" s="3"/>
      <c r="G12" s="3">
        <v>866862271</v>
      </c>
      <c r="H12" s="3"/>
      <c r="I12" s="3">
        <f t="shared" si="0"/>
        <v>30947831</v>
      </c>
      <c r="J12" s="3"/>
      <c r="K12" s="3">
        <v>34060</v>
      </c>
      <c r="L12" s="3"/>
      <c r="M12" s="3">
        <v>1026795649</v>
      </c>
      <c r="N12" s="3"/>
      <c r="O12" s="3">
        <v>984177632</v>
      </c>
      <c r="P12" s="3"/>
      <c r="Q12" s="3">
        <f t="shared" si="1"/>
        <v>42618017</v>
      </c>
    </row>
    <row r="13" spans="1:17">
      <c r="A13" s="1" t="s">
        <v>25</v>
      </c>
      <c r="C13" s="3">
        <v>27423</v>
      </c>
      <c r="D13" s="3"/>
      <c r="E13" s="3">
        <v>1341172472</v>
      </c>
      <c r="F13" s="3"/>
      <c r="G13" s="3">
        <v>1374765446</v>
      </c>
      <c r="H13" s="3"/>
      <c r="I13" s="3">
        <f t="shared" si="0"/>
        <v>-33592974</v>
      </c>
      <c r="J13" s="3"/>
      <c r="K13" s="3">
        <v>27423</v>
      </c>
      <c r="L13" s="3"/>
      <c r="M13" s="3">
        <v>1341172472</v>
      </c>
      <c r="N13" s="3"/>
      <c r="O13" s="3">
        <v>1374765446</v>
      </c>
      <c r="P13" s="3"/>
      <c r="Q13" s="3">
        <f t="shared" si="1"/>
        <v>-33592974</v>
      </c>
    </row>
    <row r="14" spans="1:17">
      <c r="A14" s="1" t="s">
        <v>21</v>
      </c>
      <c r="C14" s="3">
        <v>421875</v>
      </c>
      <c r="D14" s="3"/>
      <c r="E14" s="3">
        <v>418945489</v>
      </c>
      <c r="F14" s="3"/>
      <c r="G14" s="3">
        <v>454947423</v>
      </c>
      <c r="H14" s="3"/>
      <c r="I14" s="3">
        <f t="shared" si="0"/>
        <v>-36001934</v>
      </c>
      <c r="J14" s="3"/>
      <c r="K14" s="3">
        <v>421875</v>
      </c>
      <c r="L14" s="3"/>
      <c r="M14" s="3">
        <v>418945489</v>
      </c>
      <c r="N14" s="3"/>
      <c r="O14" s="3">
        <v>454947423</v>
      </c>
      <c r="P14" s="3"/>
      <c r="Q14" s="3">
        <f t="shared" si="1"/>
        <v>-36001934</v>
      </c>
    </row>
    <row r="15" spans="1:17">
      <c r="A15" s="1" t="s">
        <v>17</v>
      </c>
      <c r="C15" s="3">
        <v>69388</v>
      </c>
      <c r="D15" s="3"/>
      <c r="E15" s="3">
        <v>843050395</v>
      </c>
      <c r="F15" s="3"/>
      <c r="G15" s="3">
        <v>741525600</v>
      </c>
      <c r="H15" s="3"/>
      <c r="I15" s="3">
        <f t="shared" si="0"/>
        <v>101524795</v>
      </c>
      <c r="J15" s="3"/>
      <c r="K15" s="3">
        <v>130801</v>
      </c>
      <c r="L15" s="3"/>
      <c r="M15" s="3">
        <v>1622251429</v>
      </c>
      <c r="N15" s="3"/>
      <c r="O15" s="3">
        <v>1397825127</v>
      </c>
      <c r="P15" s="3"/>
      <c r="Q15" s="3">
        <f t="shared" si="1"/>
        <v>224426302</v>
      </c>
    </row>
    <row r="16" spans="1:17">
      <c r="A16" s="1" t="s">
        <v>20</v>
      </c>
      <c r="C16" s="3">
        <v>350000</v>
      </c>
      <c r="D16" s="3"/>
      <c r="E16" s="3">
        <v>3153765235</v>
      </c>
      <c r="F16" s="3"/>
      <c r="G16" s="3">
        <v>2031843236</v>
      </c>
      <c r="H16" s="3"/>
      <c r="I16" s="3">
        <f t="shared" si="0"/>
        <v>1121921999</v>
      </c>
      <c r="J16" s="3"/>
      <c r="K16" s="3">
        <v>350000</v>
      </c>
      <c r="L16" s="3"/>
      <c r="M16" s="3">
        <v>3153765235</v>
      </c>
      <c r="N16" s="3"/>
      <c r="O16" s="3">
        <v>2031843236</v>
      </c>
      <c r="P16" s="3"/>
      <c r="Q16" s="3">
        <f t="shared" si="1"/>
        <v>1121921999</v>
      </c>
    </row>
    <row r="17" spans="1:17">
      <c r="A17" s="1" t="s">
        <v>33</v>
      </c>
      <c r="C17" s="3">
        <v>200000</v>
      </c>
      <c r="D17" s="3"/>
      <c r="E17" s="3">
        <v>4554192137</v>
      </c>
      <c r="F17" s="3"/>
      <c r="G17" s="3">
        <v>3443123517</v>
      </c>
      <c r="H17" s="3"/>
      <c r="I17" s="3">
        <f t="shared" si="0"/>
        <v>1111068620</v>
      </c>
      <c r="J17" s="3"/>
      <c r="K17" s="3">
        <v>200000</v>
      </c>
      <c r="L17" s="3"/>
      <c r="M17" s="3">
        <v>4554192137</v>
      </c>
      <c r="N17" s="3"/>
      <c r="O17" s="3">
        <v>3443123517</v>
      </c>
      <c r="P17" s="3"/>
      <c r="Q17" s="3">
        <f t="shared" si="1"/>
        <v>1111068620</v>
      </c>
    </row>
    <row r="18" spans="1:17">
      <c r="A18" s="1" t="s">
        <v>19</v>
      </c>
      <c r="C18" s="3">
        <v>0</v>
      </c>
      <c r="D18" s="3"/>
      <c r="E18" s="3">
        <v>0</v>
      </c>
      <c r="F18" s="3"/>
      <c r="G18" s="3">
        <v>0</v>
      </c>
      <c r="H18" s="3"/>
      <c r="I18" s="3">
        <f t="shared" si="0"/>
        <v>0</v>
      </c>
      <c r="J18" s="3"/>
      <c r="K18" s="3">
        <v>11852</v>
      </c>
      <c r="L18" s="3"/>
      <c r="M18" s="3">
        <v>311156811</v>
      </c>
      <c r="N18" s="3"/>
      <c r="O18" s="3">
        <v>296134072</v>
      </c>
      <c r="P18" s="3"/>
      <c r="Q18" s="3">
        <f t="shared" si="1"/>
        <v>15022739</v>
      </c>
    </row>
    <row r="19" spans="1:17">
      <c r="A19" s="1" t="s">
        <v>79</v>
      </c>
      <c r="C19" s="3">
        <v>0</v>
      </c>
      <c r="D19" s="3"/>
      <c r="E19" s="3">
        <v>0</v>
      </c>
      <c r="F19" s="3"/>
      <c r="G19" s="3">
        <v>0</v>
      </c>
      <c r="H19" s="3"/>
      <c r="I19" s="3">
        <f t="shared" si="0"/>
        <v>0</v>
      </c>
      <c r="J19" s="3"/>
      <c r="K19" s="3">
        <v>27657</v>
      </c>
      <c r="L19" s="3"/>
      <c r="M19" s="3">
        <v>824773228</v>
      </c>
      <c r="N19" s="3"/>
      <c r="O19" s="3">
        <v>718733847</v>
      </c>
      <c r="P19" s="3"/>
      <c r="Q19" s="3">
        <f t="shared" si="1"/>
        <v>106039381</v>
      </c>
    </row>
    <row r="20" spans="1:17">
      <c r="A20" s="1" t="s">
        <v>88</v>
      </c>
      <c r="C20" s="3">
        <v>0</v>
      </c>
      <c r="D20" s="3"/>
      <c r="E20" s="3">
        <v>0</v>
      </c>
      <c r="F20" s="3"/>
      <c r="G20" s="3">
        <v>0</v>
      </c>
      <c r="H20" s="3"/>
      <c r="I20" s="3">
        <f t="shared" si="0"/>
        <v>0</v>
      </c>
      <c r="J20" s="3"/>
      <c r="K20" s="3">
        <v>39104</v>
      </c>
      <c r="L20" s="3"/>
      <c r="M20" s="3">
        <v>1103314381</v>
      </c>
      <c r="N20" s="3"/>
      <c r="O20" s="3">
        <v>929929829</v>
      </c>
      <c r="P20" s="3"/>
      <c r="Q20" s="3">
        <f t="shared" si="1"/>
        <v>173384552</v>
      </c>
    </row>
    <row r="21" spans="1:17">
      <c r="A21" s="1" t="s">
        <v>89</v>
      </c>
      <c r="C21" s="3">
        <v>0</v>
      </c>
      <c r="D21" s="3"/>
      <c r="E21" s="3">
        <v>0</v>
      </c>
      <c r="F21" s="3"/>
      <c r="G21" s="3">
        <v>0</v>
      </c>
      <c r="H21" s="3"/>
      <c r="I21" s="3">
        <f t="shared" si="0"/>
        <v>0</v>
      </c>
      <c r="J21" s="3"/>
      <c r="K21" s="3">
        <v>13047</v>
      </c>
      <c r="L21" s="3"/>
      <c r="M21" s="3">
        <v>215470753</v>
      </c>
      <c r="N21" s="3"/>
      <c r="O21" s="3">
        <v>155298441</v>
      </c>
      <c r="P21" s="3"/>
      <c r="Q21" s="3">
        <f t="shared" si="1"/>
        <v>60172312</v>
      </c>
    </row>
    <row r="22" spans="1:17">
      <c r="A22" s="1" t="s">
        <v>22</v>
      </c>
      <c r="C22" s="3">
        <v>0</v>
      </c>
      <c r="D22" s="3"/>
      <c r="E22" s="3">
        <v>0</v>
      </c>
      <c r="F22" s="3"/>
      <c r="G22" s="3">
        <v>0</v>
      </c>
      <c r="H22" s="3"/>
      <c r="I22" s="3">
        <f>E22-G22</f>
        <v>0</v>
      </c>
      <c r="J22" s="3"/>
      <c r="K22" s="3">
        <v>29774</v>
      </c>
      <c r="L22" s="3"/>
      <c r="M22" s="3">
        <v>340750091</v>
      </c>
      <c r="N22" s="3"/>
      <c r="O22" s="3">
        <v>279588551</v>
      </c>
      <c r="P22" s="3"/>
      <c r="Q22" s="3">
        <f>M22-O22</f>
        <v>61161540</v>
      </c>
    </row>
    <row r="23" spans="1:17">
      <c r="A23" s="1" t="s">
        <v>90</v>
      </c>
      <c r="C23" s="3">
        <v>0</v>
      </c>
      <c r="D23" s="3"/>
      <c r="E23" s="3">
        <v>0</v>
      </c>
      <c r="F23" s="3"/>
      <c r="G23" s="3">
        <v>0</v>
      </c>
      <c r="H23" s="3"/>
      <c r="I23" s="3">
        <f t="shared" si="0"/>
        <v>0</v>
      </c>
      <c r="J23" s="3"/>
      <c r="K23" s="3">
        <v>163</v>
      </c>
      <c r="L23" s="3"/>
      <c r="M23" s="3">
        <v>11901153</v>
      </c>
      <c r="N23" s="3"/>
      <c r="O23" s="3">
        <v>11896482</v>
      </c>
      <c r="P23" s="3"/>
      <c r="Q23" s="3">
        <f t="shared" si="1"/>
        <v>4671</v>
      </c>
    </row>
    <row r="24" spans="1:17">
      <c r="A24" s="1" t="s">
        <v>18</v>
      </c>
      <c r="C24" s="3">
        <v>0</v>
      </c>
      <c r="D24" s="3"/>
      <c r="E24" s="3">
        <v>0</v>
      </c>
      <c r="F24" s="3"/>
      <c r="G24" s="3">
        <v>0</v>
      </c>
      <c r="H24" s="3"/>
      <c r="I24" s="3">
        <f t="shared" si="0"/>
        <v>0</v>
      </c>
      <c r="J24" s="3"/>
      <c r="K24" s="3">
        <v>7803</v>
      </c>
      <c r="L24" s="3"/>
      <c r="M24" s="3">
        <v>272363395</v>
      </c>
      <c r="N24" s="3"/>
      <c r="O24" s="3">
        <v>218429525</v>
      </c>
      <c r="P24" s="3"/>
      <c r="Q24" s="3">
        <f t="shared" si="1"/>
        <v>53933870</v>
      </c>
    </row>
    <row r="25" spans="1:17">
      <c r="A25" s="1" t="s">
        <v>43</v>
      </c>
      <c r="C25" s="3">
        <v>0</v>
      </c>
      <c r="D25" s="3"/>
      <c r="E25" s="3">
        <v>0</v>
      </c>
      <c r="F25" s="3"/>
      <c r="G25" s="3">
        <v>0</v>
      </c>
      <c r="H25" s="3"/>
      <c r="I25" s="3">
        <f t="shared" si="0"/>
        <v>0</v>
      </c>
      <c r="J25" s="3"/>
      <c r="K25" s="3">
        <v>4711</v>
      </c>
      <c r="L25" s="3"/>
      <c r="M25" s="3">
        <v>4082772469</v>
      </c>
      <c r="N25" s="3"/>
      <c r="O25" s="3">
        <v>3965048114</v>
      </c>
      <c r="P25" s="3"/>
      <c r="Q25" s="3">
        <f t="shared" si="1"/>
        <v>117724355</v>
      </c>
    </row>
    <row r="26" spans="1:17" ht="24.75" thickBot="1">
      <c r="E26" s="5">
        <f>SUM(E8:E25)</f>
        <v>13268209992</v>
      </c>
      <c r="G26" s="5">
        <f>SUM(G8:G25)</f>
        <v>10591486843</v>
      </c>
      <c r="I26" s="6">
        <f>SUM(I8:I25)</f>
        <v>2676723149</v>
      </c>
      <c r="M26" s="5">
        <f>SUM(M8:M25)</f>
        <v>23371772353</v>
      </c>
      <c r="O26" s="5">
        <f>SUM(O8:O25)</f>
        <v>19510856309</v>
      </c>
      <c r="Q26" s="6">
        <f>SUM(Q8:Q25)</f>
        <v>3860916044</v>
      </c>
    </row>
    <row r="27" spans="1:17" ht="24.75" thickTop="1">
      <c r="O27" s="3"/>
      <c r="P27" s="3"/>
      <c r="Q27" s="3"/>
    </row>
    <row r="28" spans="1:17">
      <c r="O28" s="3"/>
      <c r="P28" s="3"/>
      <c r="Q28" s="3"/>
    </row>
    <row r="29" spans="1:17">
      <c r="O29" s="3"/>
      <c r="P29" s="3"/>
      <c r="Q29" s="3"/>
    </row>
    <row r="30" spans="1:17">
      <c r="O30" s="3"/>
      <c r="P30" s="3"/>
      <c r="Q30" s="3"/>
    </row>
    <row r="31" spans="1:17">
      <c r="O31" s="3"/>
      <c r="P31" s="3"/>
      <c r="Q31" s="3"/>
    </row>
    <row r="32" spans="1:17">
      <c r="O32" s="3"/>
      <c r="P32" s="3"/>
      <c r="Q32" s="3"/>
    </row>
    <row r="33" spans="15:17">
      <c r="O33" s="3"/>
      <c r="P33" s="3"/>
      <c r="Q33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2022-06-28T13:54:11Z</dcterms:created>
  <dcterms:modified xsi:type="dcterms:W3CDTF">2022-06-29T13:44:17Z</dcterms:modified>
</cp:coreProperties>
</file>