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C35758AD-4C55-46B1-B8BA-BE4EDE456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5" l="1"/>
  <c r="G11" i="15"/>
  <c r="E8" i="15"/>
  <c r="E9" i="15"/>
  <c r="E10" i="15"/>
  <c r="E7" i="15"/>
  <c r="C11" i="15"/>
  <c r="C10" i="15"/>
  <c r="C9" i="15"/>
  <c r="C8" i="15"/>
  <c r="C7" i="15"/>
  <c r="K11" i="13"/>
  <c r="K9" i="13"/>
  <c r="K10" i="13"/>
  <c r="K8" i="13"/>
  <c r="G11" i="13"/>
  <c r="G9" i="13"/>
  <c r="G10" i="13"/>
  <c r="G8" i="13"/>
  <c r="I9" i="12"/>
  <c r="I10" i="12"/>
  <c r="I11" i="12"/>
  <c r="I12" i="12"/>
  <c r="I13" i="12"/>
  <c r="I8" i="12"/>
  <c r="S9" i="11"/>
  <c r="S10" i="11"/>
  <c r="S11" i="11"/>
  <c r="S12" i="11"/>
  <c r="S13" i="11"/>
  <c r="S14" i="11"/>
  <c r="S24" i="11" s="1"/>
  <c r="S15" i="11"/>
  <c r="S16" i="11"/>
  <c r="U16" i="11" s="1"/>
  <c r="S17" i="11"/>
  <c r="S18" i="11"/>
  <c r="S19" i="11"/>
  <c r="S20" i="11"/>
  <c r="S21" i="11"/>
  <c r="S22" i="11"/>
  <c r="S23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8" i="11"/>
  <c r="S8" i="11"/>
  <c r="U22" i="11" l="1"/>
  <c r="U8" i="11"/>
  <c r="U9" i="11"/>
  <c r="U17" i="11"/>
  <c r="U10" i="11"/>
  <c r="U18" i="11"/>
  <c r="U13" i="11"/>
  <c r="U15" i="11"/>
  <c r="U11" i="11"/>
  <c r="U19" i="11"/>
  <c r="U21" i="11"/>
  <c r="U12" i="11"/>
  <c r="U20" i="11"/>
  <c r="U23" i="11"/>
  <c r="U14" i="11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8" i="9"/>
  <c r="T14" i="7"/>
  <c r="U24" i="11" l="1"/>
  <c r="E9" i="14"/>
  <c r="C9" i="14"/>
  <c r="I11" i="13"/>
  <c r="E11" i="13"/>
  <c r="Q14" i="12"/>
  <c r="O14" i="12"/>
  <c r="M14" i="12"/>
  <c r="K14" i="12"/>
  <c r="I14" i="12"/>
  <c r="G14" i="12"/>
  <c r="E14" i="12"/>
  <c r="C14" i="12"/>
  <c r="Q24" i="11"/>
  <c r="O24" i="11"/>
  <c r="M24" i="11"/>
  <c r="I24" i="11"/>
  <c r="G24" i="11"/>
  <c r="E24" i="11"/>
  <c r="C24" i="11"/>
  <c r="Q19" i="10"/>
  <c r="O19" i="10"/>
  <c r="M19" i="10"/>
  <c r="I19" i="10"/>
  <c r="G19" i="10"/>
  <c r="E19" i="10"/>
  <c r="Q25" i="9"/>
  <c r="O25" i="9"/>
  <c r="M25" i="9"/>
  <c r="I25" i="9"/>
  <c r="G25" i="9"/>
  <c r="E25" i="9"/>
  <c r="S13" i="7"/>
  <c r="Q13" i="7"/>
  <c r="O13" i="7"/>
  <c r="M13" i="7"/>
  <c r="K13" i="7"/>
  <c r="I13" i="7"/>
  <c r="Q11" i="6"/>
  <c r="O11" i="6"/>
  <c r="M11" i="6"/>
  <c r="K11" i="6"/>
  <c r="AI15" i="3"/>
  <c r="AG15" i="3"/>
  <c r="AA15" i="3"/>
  <c r="W15" i="3"/>
  <c r="S15" i="3"/>
  <c r="Q15" i="3"/>
  <c r="W25" i="1"/>
  <c r="U25" i="1"/>
  <c r="O25" i="1"/>
  <c r="K25" i="1"/>
  <c r="G25" i="1"/>
  <c r="E25" i="1"/>
  <c r="K22" i="11" l="1"/>
  <c r="K15" i="11"/>
  <c r="K23" i="11"/>
  <c r="K8" i="11"/>
  <c r="K9" i="11"/>
  <c r="K17" i="11"/>
  <c r="K13" i="11"/>
  <c r="K10" i="11"/>
  <c r="K18" i="11"/>
  <c r="K11" i="11"/>
  <c r="K19" i="11"/>
  <c r="K21" i="11"/>
  <c r="K12" i="11"/>
  <c r="K20" i="11"/>
  <c r="K14" i="11"/>
  <c r="K16" i="11"/>
  <c r="K24" i="11" l="1"/>
</calcChain>
</file>

<file path=xl/sharedStrings.xml><?xml version="1.0" encoding="utf-8"?>
<sst xmlns="http://schemas.openxmlformats.org/spreadsheetml/2006/main" count="1085" uniqueCount="133">
  <si>
    <t>صندوق سرمایه گذاری تعالی دانش مالی اسلامی</t>
  </si>
  <si>
    <t>صورت وضعیت پورتفوی</t>
  </si>
  <si>
    <t>برای ماه منتهی به 1403/01/31</t>
  </si>
  <si>
    <t>نام شرکت</t>
  </si>
  <si>
    <t>1402/12/29</t>
  </si>
  <si>
    <t>تغییرات طی دوره</t>
  </si>
  <si>
    <t>1403/01/31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</si>
  <si>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</si>
  <si>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</si>
  <si>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</si>
  <si>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</si>
  <si>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</si>
  <si>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</si>
  <si>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</si>
  <si>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</si>
  <si>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سامان</t>
  </si>
  <si>
    <t>5.03%</t>
  </si>
  <si>
    <t>پالایش نفت بندرعباس</t>
  </si>
  <si>
    <t>4.25%</t>
  </si>
  <si>
    <t>پتروشیمی پردیس</t>
  </si>
  <si>
    <t>4.67%</t>
  </si>
  <si>
    <t>پخش هجرت</t>
  </si>
  <si>
    <t>0.00%</t>
  </si>
  <si>
    <t>تایدواترخاورمیانه</t>
  </si>
  <si>
    <t>5.18%</t>
  </si>
  <si>
    <t>داروسازی کاسپین تامین</t>
  </si>
  <si>
    <t>4.09%</t>
  </si>
  <si>
    <t>سرمایه گذاری صدرتامین</t>
  </si>
  <si>
    <t>سرمایه‌گذاری‌غدیر(هلدینگ‌</t>
  </si>
  <si>
    <t>سیمان فارس و خوزستان</t>
  </si>
  <si>
    <t>6.90%</t>
  </si>
  <si>
    <t>شرکت آهن و فولاد ارفع</t>
  </si>
  <si>
    <t>6.15%</t>
  </si>
  <si>
    <t>گسترش نفت و گاز پارسیان</t>
  </si>
  <si>
    <t>4.33%</t>
  </si>
  <si>
    <t>نشاسته و گلوکز آردینه</t>
  </si>
  <si>
    <t>7.17%</t>
  </si>
  <si>
    <t>کاشی‌ پارس‌</t>
  </si>
  <si>
    <t>2.70%</t>
  </si>
  <si>
    <t>کشت و دام قیام اصفهان</t>
  </si>
  <si>
    <t>بیمه کوثر</t>
  </si>
  <si>
    <t>1.72%</t>
  </si>
  <si>
    <t>سرمایه‌گذاری‌صندوق‌بازنشستگی‌</t>
  </si>
  <si>
    <t>3.55%</t>
  </si>
  <si>
    <t/>
  </si>
  <si>
    <t>55.76%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</si>
  <si>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</si>
  <si>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</si>
  <si>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</si>
  <si>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</si>
  <si>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</si>
  <si>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</si>
  <si>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</si>
  <si>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</si>
  <si>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</si>
  <si>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خزانه-م9بودجه00-031101</t>
  </si>
  <si>
    <t>بله</t>
  </si>
  <si>
    <t>1400/06/01</t>
  </si>
  <si>
    <t>1403/11/01</t>
  </si>
  <si>
    <t>اسنادخزانه-م4بودجه00-030522</t>
  </si>
  <si>
    <t>1400/03/11</t>
  </si>
  <si>
    <t>1403/05/22</t>
  </si>
  <si>
    <t>5.86%</t>
  </si>
  <si>
    <t>اسنادخزانه-م6بودجه00-030723</t>
  </si>
  <si>
    <t>1400/02/22</t>
  </si>
  <si>
    <t>1403/07/23</t>
  </si>
  <si>
    <t>2.61%</t>
  </si>
  <si>
    <t>اسنادخزانه-م6بودجه01-030814</t>
  </si>
  <si>
    <t>1401/12/10</t>
  </si>
  <si>
    <t>1403/08/14</t>
  </si>
  <si>
    <t>1.27%</t>
  </si>
  <si>
    <t>مرابحه عام دولت132-ش.خ041110</t>
  </si>
  <si>
    <t>1402/05/10</t>
  </si>
  <si>
    <t>1404/11/09</t>
  </si>
  <si>
    <t>24.10%</t>
  </si>
  <si>
    <t>مرابحه عام دولت5-ش.خ 0309</t>
  </si>
  <si>
    <t>1399/09/05</t>
  </si>
  <si>
    <t>1403/09/05</t>
  </si>
  <si>
    <t>3.30%</t>
  </si>
  <si>
    <t>37.14%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</si>
  <si>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</si>
  <si>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</si>
  <si>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</si>
  <si>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</si>
  <si>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</si>
  <si>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</si>
  <si>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</si>
  <si>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</si>
  <si>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</si>
  <si>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</si>
  <si>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</si>
  <si>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</si>
  <si>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</si>
  <si>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0.28%</t>
  </si>
  <si>
    <t>بانک پاسارگاد هفت تیر</t>
  </si>
  <si>
    <t>207-8100-15139318-1</t>
  </si>
  <si>
    <t>1400/11/27</t>
  </si>
  <si>
    <t>0.09%</t>
  </si>
  <si>
    <t>بانک خاورمیانه آفریقا</t>
  </si>
  <si>
    <t>100910810707074865</t>
  </si>
  <si>
    <t>1401/08/07</t>
  </si>
  <si>
    <t>2.69%</t>
  </si>
  <si>
    <t>3.06%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</si>
  <si>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</si>
  <si>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</si>
  <si>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</si>
  <si>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</si>
  <si>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</si>
  <si>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</si>
  <si>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</si>
  <si>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</si>
  <si>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</si>
  <si>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</si>
  <si>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</si>
  <si>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</si>
  <si>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</si>
  <si>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</si>
  <si>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</si>
  <si>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</si>
  <si>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</si>
  <si>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</si>
  <si>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</si>
  <si>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</si>
  <si>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</si>
  <si>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</si>
  <si>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</si>
  <si>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</si>
  <si>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</si>
  <si>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</si>
  <si>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</si>
  <si>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</si>
  <si>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1403/01/01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</si>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</sst>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1" applyNumberFormat="1" applyFont="1"/>
    <xf numFmtId="37" fontId="3" fillId="0" borderId="2" xfId="0" applyNumberFormat="1" applyFont="1" applyBorder="1" applyAlignment="1">
      <alignment horizontal="center"/>
    </xf>
    <xf numFmtId="37" fontId="3" fillId="0" borderId="0" xfId="0" applyNumberFormat="1" applyFont="1"/>
    <xf numFmtId="10" fontId="3" fillId="0" borderId="0" xfId="1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28"/>
  <sheetViews>
    <sheetView rightToLeft="1" tabSelected="1" topLeftCell="B1" workbookViewId="0">
      <selection activeCell="G28" sqref="G28:Y28"/>
    </sheetView>
  </sheetViews>
  <sheetFormatPr defaultRowHeight="24"/>
  <cols>
    <col min="1" max="1" width="27.7109375" style="1" bestFit="1" customWidth="1"/>
    <col min="2" max="2" width="1" style="1" customWidth="1"/>
    <col min="3" max="3" width="17" style="1" customWidth="1"/>
    <col min="4" max="4" width="1" style="1" customWidth="1"/>
    <col min="5" max="5" width="20" style="1" customWidth="1"/>
    <col min="6" max="6" width="1" style="1" customWidth="1"/>
    <col min="7" max="7" width="26" style="1" customWidth="1"/>
    <col min="8" max="8" width="1" style="1" customWidth="1"/>
    <col min="9" max="9" width="16" style="1" customWidth="1"/>
    <col min="10" max="10" width="1" style="1" customWidth="1"/>
    <col min="11" max="11" width="20" style="1" customWidth="1"/>
    <col min="12" max="12" width="1" style="1" customWidth="1"/>
    <col min="13" max="13" width="17" style="1" customWidth="1"/>
    <col min="14" max="14" width="1" style="1" customWidth="1"/>
    <col min="15" max="15" width="20" style="1" customWidth="1"/>
    <col min="16" max="16" width="1" style="1" customWidth="1"/>
    <col min="17" max="17" width="10.8554687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7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</row>
    <row r="3" spans="1:27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</row>
    <row r="4" spans="1:2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</row>
    <row r="6" spans="1:27" ht="24.75">
      <c r="A6" s="15" t="s">
        <v>3</v>
      </c>
      <c r="C6" s="15" t="s">
        <v>131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7" ht="24.75">
      <c r="A7" s="15" t="s">
        <v>3</v>
      </c>
      <c r="C7" s="15" t="s">
        <v>7</v>
      </c>
      <c r="E7" s="15" t="s">
        <v>8</v>
      </c>
      <c r="G7" s="15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7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7">
      <c r="A9" s="1" t="s">
        <v>15</v>
      </c>
      <c r="C9" s="7">
        <v>1675288</v>
      </c>
      <c r="D9" s="7"/>
      <c r="E9" s="7">
        <v>3307107396</v>
      </c>
      <c r="F9" s="7"/>
      <c r="G9" s="7">
        <v>3197414469.888</v>
      </c>
      <c r="H9" s="7"/>
      <c r="I9" s="7">
        <v>0</v>
      </c>
      <c r="J9" s="7"/>
      <c r="K9" s="7">
        <v>0</v>
      </c>
      <c r="L9" s="7"/>
      <c r="M9" s="7">
        <v>-200000</v>
      </c>
      <c r="N9" s="7"/>
      <c r="O9" s="7">
        <v>391594133</v>
      </c>
      <c r="P9" s="7"/>
      <c r="Q9" s="7">
        <v>1475288</v>
      </c>
      <c r="R9" s="7"/>
      <c r="S9" s="7">
        <v>1770</v>
      </c>
      <c r="T9" s="7"/>
      <c r="U9" s="7">
        <v>2912296785</v>
      </c>
      <c r="V9" s="7"/>
      <c r="W9" s="7">
        <v>2595722764.428</v>
      </c>
      <c r="X9" s="4"/>
      <c r="Y9" s="4" t="s">
        <v>16</v>
      </c>
      <c r="AA9" s="8"/>
    </row>
    <row r="10" spans="1:27">
      <c r="A10" s="1" t="s">
        <v>17</v>
      </c>
      <c r="C10" s="7">
        <v>324324</v>
      </c>
      <c r="D10" s="7"/>
      <c r="E10" s="7">
        <v>3342707135</v>
      </c>
      <c r="F10" s="7"/>
      <c r="G10" s="7">
        <v>3585024306.8639998</v>
      </c>
      <c r="H10" s="7"/>
      <c r="I10" s="7">
        <v>0</v>
      </c>
      <c r="J10" s="7"/>
      <c r="K10" s="7">
        <v>0</v>
      </c>
      <c r="L10" s="7"/>
      <c r="M10" s="7">
        <v>-119465</v>
      </c>
      <c r="N10" s="7"/>
      <c r="O10" s="7">
        <v>1353380453</v>
      </c>
      <c r="P10" s="7"/>
      <c r="Q10" s="7">
        <v>204859</v>
      </c>
      <c r="R10" s="7"/>
      <c r="S10" s="7">
        <v>10770</v>
      </c>
      <c r="T10" s="7"/>
      <c r="U10" s="7">
        <v>2111418338</v>
      </c>
      <c r="V10" s="7"/>
      <c r="W10" s="7">
        <v>2193203757.9914999</v>
      </c>
      <c r="X10" s="4"/>
      <c r="Y10" s="4" t="s">
        <v>18</v>
      </c>
      <c r="AA10" s="8"/>
    </row>
    <row r="11" spans="1:27">
      <c r="A11" s="1" t="s">
        <v>19</v>
      </c>
      <c r="C11" s="7">
        <v>15435</v>
      </c>
      <c r="D11" s="7"/>
      <c r="E11" s="7">
        <v>2637663009</v>
      </c>
      <c r="F11" s="7"/>
      <c r="G11" s="7">
        <v>2454905880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15435</v>
      </c>
      <c r="R11" s="7"/>
      <c r="S11" s="7">
        <v>157020</v>
      </c>
      <c r="T11" s="7"/>
      <c r="U11" s="7">
        <v>2637663009</v>
      </c>
      <c r="V11" s="7"/>
      <c r="W11" s="7">
        <v>2409183257.9850001</v>
      </c>
      <c r="X11" s="4"/>
      <c r="Y11" s="4" t="s">
        <v>20</v>
      </c>
      <c r="AA11" s="8"/>
    </row>
    <row r="12" spans="1:27">
      <c r="A12" s="1" t="s">
        <v>21</v>
      </c>
      <c r="C12" s="7">
        <v>62574</v>
      </c>
      <c r="D12" s="7"/>
      <c r="E12" s="7">
        <v>1969621201</v>
      </c>
      <c r="F12" s="7"/>
      <c r="G12" s="7">
        <v>1735427003.1300001</v>
      </c>
      <c r="H12" s="7"/>
      <c r="I12" s="7">
        <v>0</v>
      </c>
      <c r="J12" s="7"/>
      <c r="K12" s="7">
        <v>0</v>
      </c>
      <c r="L12" s="7"/>
      <c r="M12" s="7">
        <v>-62574</v>
      </c>
      <c r="N12" s="7"/>
      <c r="O12" s="7">
        <v>1724131699</v>
      </c>
      <c r="P12" s="7"/>
      <c r="Q12" s="7">
        <v>0</v>
      </c>
      <c r="R12" s="7"/>
      <c r="S12" s="7">
        <v>0</v>
      </c>
      <c r="T12" s="7"/>
      <c r="U12" s="7">
        <v>0</v>
      </c>
      <c r="V12" s="7"/>
      <c r="W12" s="7">
        <v>0</v>
      </c>
      <c r="X12" s="4"/>
      <c r="Y12" s="4" t="s">
        <v>22</v>
      </c>
      <c r="AA12" s="8"/>
    </row>
    <row r="13" spans="1:27">
      <c r="A13" s="1" t="s">
        <v>23</v>
      </c>
      <c r="C13" s="7">
        <v>622763</v>
      </c>
      <c r="D13" s="7"/>
      <c r="E13" s="7">
        <v>2734015657</v>
      </c>
      <c r="F13" s="7"/>
      <c r="G13" s="7">
        <v>3274814493.1935</v>
      </c>
      <c r="H13" s="7"/>
      <c r="I13" s="7">
        <v>0</v>
      </c>
      <c r="J13" s="7"/>
      <c r="K13" s="7">
        <v>0</v>
      </c>
      <c r="L13" s="7"/>
      <c r="M13" s="7">
        <v>-163729</v>
      </c>
      <c r="N13" s="7"/>
      <c r="O13" s="7">
        <v>940706997</v>
      </c>
      <c r="P13" s="7"/>
      <c r="Q13" s="7">
        <v>459034</v>
      </c>
      <c r="R13" s="7"/>
      <c r="S13" s="7">
        <v>5860</v>
      </c>
      <c r="T13" s="7"/>
      <c r="U13" s="7">
        <v>2015222714</v>
      </c>
      <c r="V13" s="7"/>
      <c r="W13" s="7">
        <v>2673934101.5219998</v>
      </c>
      <c r="X13" s="4"/>
      <c r="Y13" s="4" t="s">
        <v>24</v>
      </c>
      <c r="AA13" s="8"/>
    </row>
    <row r="14" spans="1:27">
      <c r="A14" s="1" t="s">
        <v>25</v>
      </c>
      <c r="C14" s="7">
        <v>100000</v>
      </c>
      <c r="D14" s="7"/>
      <c r="E14" s="7">
        <v>1865670488</v>
      </c>
      <c r="F14" s="7"/>
      <c r="G14" s="7">
        <v>2216731500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100000</v>
      </c>
      <c r="R14" s="7"/>
      <c r="S14" s="7">
        <v>21250</v>
      </c>
      <c r="T14" s="7"/>
      <c r="U14" s="7">
        <v>1865670488</v>
      </c>
      <c r="V14" s="7"/>
      <c r="W14" s="7">
        <v>2112356250</v>
      </c>
      <c r="X14" s="4"/>
      <c r="Y14" s="4" t="s">
        <v>26</v>
      </c>
      <c r="AA14" s="8"/>
    </row>
    <row r="15" spans="1:27">
      <c r="A15" s="1" t="s">
        <v>27</v>
      </c>
      <c r="C15" s="7">
        <v>84773</v>
      </c>
      <c r="D15" s="7"/>
      <c r="E15" s="7">
        <v>502641704</v>
      </c>
      <c r="F15" s="7"/>
      <c r="G15" s="7">
        <v>701114757.40799999</v>
      </c>
      <c r="H15" s="7"/>
      <c r="I15" s="7">
        <v>0</v>
      </c>
      <c r="J15" s="7"/>
      <c r="K15" s="7">
        <v>0</v>
      </c>
      <c r="L15" s="7"/>
      <c r="M15" s="7">
        <v>-84773</v>
      </c>
      <c r="N15" s="7"/>
      <c r="O15" s="7">
        <v>720508749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4"/>
      <c r="Y15" s="4" t="s">
        <v>22</v>
      </c>
      <c r="AA15" s="8"/>
    </row>
    <row r="16" spans="1:27">
      <c r="A16" s="1" t="s">
        <v>28</v>
      </c>
      <c r="C16" s="7">
        <v>53064</v>
      </c>
      <c r="D16" s="7"/>
      <c r="E16" s="7">
        <v>763500430</v>
      </c>
      <c r="F16" s="7"/>
      <c r="G16" s="7">
        <v>1269650839.6440001</v>
      </c>
      <c r="H16" s="7"/>
      <c r="I16" s="7">
        <v>0</v>
      </c>
      <c r="J16" s="7"/>
      <c r="K16" s="7">
        <v>0</v>
      </c>
      <c r="L16" s="7"/>
      <c r="M16" s="7">
        <v>-53064</v>
      </c>
      <c r="N16" s="7"/>
      <c r="O16" s="7">
        <v>1314486890</v>
      </c>
      <c r="P16" s="7"/>
      <c r="Q16" s="7">
        <v>0</v>
      </c>
      <c r="R16" s="7"/>
      <c r="S16" s="7">
        <v>0</v>
      </c>
      <c r="T16" s="7"/>
      <c r="U16" s="7">
        <v>0</v>
      </c>
      <c r="V16" s="7"/>
      <c r="W16" s="7">
        <v>0</v>
      </c>
      <c r="X16" s="4"/>
      <c r="Y16" s="4" t="s">
        <v>22</v>
      </c>
      <c r="AA16" s="8"/>
    </row>
    <row r="17" spans="1:27">
      <c r="A17" s="1" t="s">
        <v>29</v>
      </c>
      <c r="C17" s="7">
        <v>95987</v>
      </c>
      <c r="D17" s="7"/>
      <c r="E17" s="7">
        <v>2810959121</v>
      </c>
      <c r="F17" s="7"/>
      <c r="G17" s="7">
        <v>3335739072.1560001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95987</v>
      </c>
      <c r="R17" s="7"/>
      <c r="S17" s="7">
        <v>37300</v>
      </c>
      <c r="T17" s="7"/>
      <c r="U17" s="7">
        <v>2810959121</v>
      </c>
      <c r="V17" s="7"/>
      <c r="W17" s="7">
        <v>3559012225.1550002</v>
      </c>
      <c r="X17" s="4"/>
      <c r="Y17" s="4" t="s">
        <v>30</v>
      </c>
      <c r="AA17" s="8"/>
    </row>
    <row r="18" spans="1:27">
      <c r="A18" s="1" t="s">
        <v>31</v>
      </c>
      <c r="C18" s="7">
        <v>141379</v>
      </c>
      <c r="D18" s="7"/>
      <c r="E18" s="7">
        <v>3674008636</v>
      </c>
      <c r="F18" s="7"/>
      <c r="G18" s="7">
        <v>3583713771.2249999</v>
      </c>
      <c r="H18" s="7"/>
      <c r="I18" s="7">
        <v>0</v>
      </c>
      <c r="J18" s="7"/>
      <c r="K18" s="7">
        <v>0</v>
      </c>
      <c r="L18" s="7"/>
      <c r="M18" s="7">
        <v>-19039</v>
      </c>
      <c r="N18" s="7"/>
      <c r="O18" s="7">
        <v>498304506</v>
      </c>
      <c r="P18" s="7"/>
      <c r="Q18" s="7">
        <v>122340</v>
      </c>
      <c r="R18" s="7"/>
      <c r="S18" s="7">
        <v>26100</v>
      </c>
      <c r="T18" s="7"/>
      <c r="U18" s="7">
        <v>3179243145</v>
      </c>
      <c r="V18" s="7"/>
      <c r="W18" s="7">
        <v>3174075209.6999998</v>
      </c>
      <c r="X18" s="4"/>
      <c r="Y18" s="4" t="s">
        <v>32</v>
      </c>
      <c r="AA18" s="8"/>
    </row>
    <row r="19" spans="1:27">
      <c r="A19" s="1" t="s">
        <v>33</v>
      </c>
      <c r="C19" s="7">
        <v>62797</v>
      </c>
      <c r="D19" s="7"/>
      <c r="E19" s="7">
        <v>2388985663</v>
      </c>
      <c r="F19" s="7"/>
      <c r="G19" s="7">
        <v>2195429495.5844998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62797</v>
      </c>
      <c r="R19" s="7"/>
      <c r="S19" s="7">
        <v>35770</v>
      </c>
      <c r="T19" s="7"/>
      <c r="U19" s="7">
        <v>2388985663</v>
      </c>
      <c r="V19" s="7"/>
      <c r="W19" s="7">
        <v>2232883510.2944999</v>
      </c>
      <c r="X19" s="4"/>
      <c r="Y19" s="4" t="s">
        <v>34</v>
      </c>
      <c r="AA19" s="8"/>
    </row>
    <row r="20" spans="1:27">
      <c r="A20" s="1" t="s">
        <v>35</v>
      </c>
      <c r="C20" s="7">
        <v>46697</v>
      </c>
      <c r="D20" s="7"/>
      <c r="E20" s="7">
        <v>2991835786</v>
      </c>
      <c r="F20" s="7"/>
      <c r="G20" s="7">
        <v>3418770607.4025002</v>
      </c>
      <c r="H20" s="7"/>
      <c r="I20" s="7">
        <v>186788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233485</v>
      </c>
      <c r="R20" s="7"/>
      <c r="S20" s="7">
        <v>15930</v>
      </c>
      <c r="T20" s="7"/>
      <c r="U20" s="7">
        <v>2991835786</v>
      </c>
      <c r="V20" s="7"/>
      <c r="W20" s="7">
        <v>3697285524.5025001</v>
      </c>
      <c r="X20" s="4"/>
      <c r="Y20" s="4" t="s">
        <v>36</v>
      </c>
      <c r="AA20" s="8"/>
    </row>
    <row r="21" spans="1:27">
      <c r="A21" s="1" t="s">
        <v>37</v>
      </c>
      <c r="C21" s="7">
        <v>212354</v>
      </c>
      <c r="D21" s="7"/>
      <c r="E21" s="7">
        <v>2289209882</v>
      </c>
      <c r="F21" s="7"/>
      <c r="G21" s="7">
        <v>2317773620.8260002</v>
      </c>
      <c r="H21" s="7"/>
      <c r="I21" s="7">
        <v>0</v>
      </c>
      <c r="J21" s="7"/>
      <c r="K21" s="7">
        <v>0</v>
      </c>
      <c r="L21" s="7"/>
      <c r="M21" s="7">
        <v>-76228</v>
      </c>
      <c r="N21" s="7"/>
      <c r="O21" s="7">
        <v>866571066</v>
      </c>
      <c r="P21" s="7"/>
      <c r="Q21" s="7">
        <v>136126</v>
      </c>
      <c r="R21" s="7"/>
      <c r="S21" s="7">
        <v>10310</v>
      </c>
      <c r="T21" s="7"/>
      <c r="U21" s="7">
        <v>1467459923</v>
      </c>
      <c r="V21" s="7"/>
      <c r="W21" s="7">
        <v>1395108478.5929999</v>
      </c>
      <c r="X21" s="4"/>
      <c r="Y21" s="4" t="s">
        <v>38</v>
      </c>
      <c r="AA21" s="8"/>
    </row>
    <row r="22" spans="1:27">
      <c r="A22" s="1" t="s">
        <v>39</v>
      </c>
      <c r="C22" s="7">
        <v>460129</v>
      </c>
      <c r="D22" s="7"/>
      <c r="E22" s="7">
        <v>1378640756</v>
      </c>
      <c r="F22" s="7"/>
      <c r="G22" s="7">
        <v>1712015383.0603499</v>
      </c>
      <c r="H22" s="7"/>
      <c r="I22" s="7">
        <v>0</v>
      </c>
      <c r="J22" s="7"/>
      <c r="K22" s="7">
        <v>0</v>
      </c>
      <c r="L22" s="7"/>
      <c r="M22" s="7">
        <v>-460129</v>
      </c>
      <c r="N22" s="7"/>
      <c r="O22" s="7">
        <v>1744293703</v>
      </c>
      <c r="P22" s="7"/>
      <c r="Q22" s="7">
        <v>0</v>
      </c>
      <c r="R22" s="7"/>
      <c r="S22" s="7">
        <v>0</v>
      </c>
      <c r="T22" s="7"/>
      <c r="U22" s="7">
        <v>0</v>
      </c>
      <c r="V22" s="7"/>
      <c r="W22" s="7">
        <v>0</v>
      </c>
      <c r="X22" s="4"/>
      <c r="Y22" s="4" t="s">
        <v>22</v>
      </c>
      <c r="AA22" s="8"/>
    </row>
    <row r="23" spans="1:27">
      <c r="A23" s="1" t="s">
        <v>40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378190</v>
      </c>
      <c r="J23" s="7"/>
      <c r="K23" s="7">
        <v>920188399</v>
      </c>
      <c r="L23" s="7"/>
      <c r="M23" s="7">
        <v>0</v>
      </c>
      <c r="N23" s="7"/>
      <c r="O23" s="7">
        <v>0</v>
      </c>
      <c r="P23" s="7"/>
      <c r="Q23" s="7">
        <v>378190</v>
      </c>
      <c r="R23" s="7"/>
      <c r="S23" s="7">
        <v>2366</v>
      </c>
      <c r="T23" s="7"/>
      <c r="U23" s="7">
        <v>920188399</v>
      </c>
      <c r="V23" s="7"/>
      <c r="W23" s="7">
        <v>889473494.63699996</v>
      </c>
      <c r="X23" s="4"/>
      <c r="Y23" s="4" t="s">
        <v>41</v>
      </c>
      <c r="AA23" s="8"/>
    </row>
    <row r="24" spans="1:27">
      <c r="A24" s="1" t="s">
        <v>42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101214</v>
      </c>
      <c r="J24" s="7"/>
      <c r="K24" s="7">
        <v>1843804262</v>
      </c>
      <c r="L24" s="7"/>
      <c r="M24" s="7">
        <v>0</v>
      </c>
      <c r="N24" s="7"/>
      <c r="O24" s="7">
        <v>0</v>
      </c>
      <c r="P24" s="7"/>
      <c r="Q24" s="7">
        <v>101214</v>
      </c>
      <c r="R24" s="7"/>
      <c r="S24" s="7">
        <v>18210</v>
      </c>
      <c r="T24" s="7"/>
      <c r="U24" s="7">
        <v>1843804262</v>
      </c>
      <c r="V24" s="7"/>
      <c r="W24" s="7">
        <v>1832140453.707</v>
      </c>
      <c r="X24" s="4"/>
      <c r="Y24" s="4" t="s">
        <v>43</v>
      </c>
      <c r="AA24" s="8"/>
    </row>
    <row r="25" spans="1:27">
      <c r="A25" s="1" t="s">
        <v>44</v>
      </c>
      <c r="C25" s="4" t="s">
        <v>44</v>
      </c>
      <c r="D25" s="4"/>
      <c r="E25" s="5">
        <f>SUM(E9:E24)</f>
        <v>32656566864</v>
      </c>
      <c r="F25" s="4"/>
      <c r="G25" s="5">
        <f>SUM(G9:G24)</f>
        <v>34998525200.381851</v>
      </c>
      <c r="H25" s="4"/>
      <c r="I25" s="4" t="s">
        <v>44</v>
      </c>
      <c r="J25" s="4"/>
      <c r="K25" s="5">
        <f>SUM(K9:K24)</f>
        <v>2763992661</v>
      </c>
      <c r="L25" s="4"/>
      <c r="M25" s="4" t="s">
        <v>44</v>
      </c>
      <c r="N25" s="4"/>
      <c r="O25" s="5">
        <f>SUM(O9:O24)</f>
        <v>9553978196</v>
      </c>
      <c r="P25" s="4"/>
      <c r="Q25" s="4" t="s">
        <v>44</v>
      </c>
      <c r="R25" s="4"/>
      <c r="S25" s="4" t="s">
        <v>44</v>
      </c>
      <c r="T25" s="4"/>
      <c r="U25" s="5">
        <f>SUM(U9:U24)</f>
        <v>27144747633</v>
      </c>
      <c r="V25" s="4"/>
      <c r="W25" s="5">
        <f>SUM(W9:W24)</f>
        <v>28764379028.515499</v>
      </c>
      <c r="X25" s="4"/>
      <c r="Y25" s="6" t="s">
        <v>45</v>
      </c>
    </row>
    <row r="26" spans="1:2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8" spans="1:27">
      <c r="Y28" s="2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ignoredErrors>
    <ignoredError sqref="Y9:Y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J11" sqref="J11"/>
    </sheetView>
  </sheetViews>
  <sheetFormatPr defaultRowHeight="24"/>
  <cols>
    <col min="1" max="1" width="31" style="1" bestFit="1" customWidth="1"/>
    <col min="2" max="2" width="1" style="1" customWidth="1"/>
    <col min="3" max="3" width="17" style="1" customWidth="1"/>
    <col min="4" max="4" width="1" style="1" customWidth="1"/>
    <col min="5" max="5" width="17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</row>
    <row r="3" spans="1:5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</row>
    <row r="4" spans="1:5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</row>
    <row r="6" spans="1:5" ht="24.75">
      <c r="A6" s="15" t="s">
        <v>126</v>
      </c>
      <c r="C6" s="15" t="s">
        <v>105</v>
      </c>
      <c r="E6" s="15" t="s">
        <v>6</v>
      </c>
    </row>
    <row r="7" spans="1:5" ht="24.75">
      <c r="A7" s="15" t="s">
        <v>126</v>
      </c>
      <c r="C7" s="15" t="s">
        <v>86</v>
      </c>
      <c r="E7" s="15" t="s">
        <v>86</v>
      </c>
    </row>
    <row r="8" spans="1:5">
      <c r="A8" s="1" t="s">
        <v>127</v>
      </c>
      <c r="C8" s="3">
        <v>1268340</v>
      </c>
      <c r="D8" s="4"/>
      <c r="E8" s="3">
        <v>1268340</v>
      </c>
    </row>
    <row r="9" spans="1:5">
      <c r="A9" s="1" t="s">
        <v>44</v>
      </c>
      <c r="C9" s="5">
        <f>SUM(C8:C8)</f>
        <v>1268340</v>
      </c>
      <c r="D9" s="4"/>
      <c r="E9" s="5">
        <f>SUM(E8:E8)</f>
        <v>1268340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31.42578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</row>
    <row r="3" spans="1:7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</row>
    <row r="4" spans="1: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</row>
    <row r="6" spans="1:7" ht="24.75">
      <c r="A6" s="15" t="s">
        <v>107</v>
      </c>
      <c r="C6" s="15" t="s">
        <v>86</v>
      </c>
      <c r="E6" s="15" t="s">
        <v>119</v>
      </c>
      <c r="G6" s="15" t="s">
        <v>13</v>
      </c>
    </row>
    <row r="7" spans="1:7">
      <c r="A7" s="1" t="s">
        <v>128</v>
      </c>
      <c r="C7" s="7">
        <f>'سرمایه‌گذاری در سهام'!I24</f>
        <v>555839362</v>
      </c>
      <c r="E7" s="11">
        <f>C7/$C$11</f>
        <v>1.7866538743851026</v>
      </c>
      <c r="G7" s="11">
        <v>1.0775148739684987E-2</v>
      </c>
    </row>
    <row r="8" spans="1:7">
      <c r="A8" s="1" t="s">
        <v>129</v>
      </c>
      <c r="C8" s="7">
        <f>'سرمایه‌گذاری در اوراق بهادار'!I14</f>
        <v>-274001399</v>
      </c>
      <c r="E8" s="11">
        <f t="shared" ref="E8:E10" si="0">C8/$C$11</f>
        <v>-0.88073226651100023</v>
      </c>
      <c r="G8" s="11">
        <v>-5.3116170443265106E-3</v>
      </c>
    </row>
    <row r="9" spans="1:7">
      <c r="A9" s="1" t="s">
        <v>130</v>
      </c>
      <c r="C9" s="7">
        <f>'درآمد سپرده بانکی'!E11</f>
        <v>28000045</v>
      </c>
      <c r="E9" s="11">
        <f t="shared" si="0"/>
        <v>9.0001522566167627E-2</v>
      </c>
      <c r="G9" s="11">
        <v>5.4279108357366192E-4</v>
      </c>
    </row>
    <row r="10" spans="1:7">
      <c r="A10" s="1" t="s">
        <v>126</v>
      </c>
      <c r="C10" s="7">
        <f>'سایر درآمدها'!C9</f>
        <v>1268340</v>
      </c>
      <c r="E10" s="11">
        <f t="shared" si="0"/>
        <v>4.076869559730102E-3</v>
      </c>
      <c r="G10" s="11">
        <v>2.4587233446939758E-5</v>
      </c>
    </row>
    <row r="11" spans="1:7">
      <c r="A11" s="1" t="s">
        <v>44</v>
      </c>
      <c r="C11" s="9">
        <f>SUM(C7:C10)</f>
        <v>311106348</v>
      </c>
      <c r="E11" s="12">
        <f>SUM(E7:E10)</f>
        <v>1.0000000000000002</v>
      </c>
      <c r="G11" s="14">
        <f>SUM(G7:G10)</f>
        <v>6.0309100123790782E-3</v>
      </c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L1" workbookViewId="0">
      <selection activeCell="AK12" sqref="AK12"/>
    </sheetView>
  </sheetViews>
  <sheetFormatPr defaultRowHeight="24"/>
  <cols>
    <col min="1" max="1" width="40.85546875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5" style="1" customWidth="1"/>
    <col min="16" max="16" width="1" style="1" customWidth="1"/>
    <col min="17" max="17" width="21" style="1" customWidth="1"/>
    <col min="18" max="18" width="1" style="1" customWidth="1"/>
    <col min="19" max="19" width="21" style="1" customWidth="1"/>
    <col min="20" max="20" width="1" style="1" customWidth="1"/>
    <col min="21" max="21" width="11" style="1" customWidth="1"/>
    <col min="22" max="22" width="1" style="1" customWidth="1"/>
    <col min="23" max="23" width="18" style="1" customWidth="1"/>
    <col min="24" max="24" width="1" style="1" customWidth="1"/>
    <col min="25" max="25" width="14" style="1" customWidth="1"/>
    <col min="26" max="26" width="1" style="1" customWidth="1"/>
    <col min="27" max="27" width="20" style="1" customWidth="1"/>
    <col min="28" max="28" width="1" style="1" customWidth="1"/>
    <col min="29" max="29" width="15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16" t="s">
        <v>0</v>
      </c>
      <c r="AG2" s="16" t="s">
        <v>0</v>
      </c>
      <c r="AH2" s="16" t="s">
        <v>0</v>
      </c>
      <c r="AI2" s="16" t="s">
        <v>0</v>
      </c>
      <c r="AJ2" s="16" t="s">
        <v>0</v>
      </c>
      <c r="AK2" s="16" t="s">
        <v>0</v>
      </c>
    </row>
    <row r="3" spans="1:37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  <c r="AB3" s="16" t="s">
        <v>1</v>
      </c>
      <c r="AC3" s="16" t="s">
        <v>1</v>
      </c>
      <c r="AD3" s="16" t="s">
        <v>1</v>
      </c>
      <c r="AE3" s="16" t="s">
        <v>1</v>
      </c>
      <c r="AF3" s="16" t="s">
        <v>1</v>
      </c>
      <c r="AG3" s="16" t="s">
        <v>1</v>
      </c>
      <c r="AH3" s="16" t="s">
        <v>1</v>
      </c>
      <c r="AI3" s="16" t="s">
        <v>1</v>
      </c>
      <c r="AJ3" s="16" t="s">
        <v>1</v>
      </c>
      <c r="AK3" s="16" t="s">
        <v>1</v>
      </c>
    </row>
    <row r="4" spans="1:3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  <c r="Z4" s="16" t="s">
        <v>2</v>
      </c>
      <c r="AA4" s="16" t="s">
        <v>2</v>
      </c>
      <c r="AB4" s="16" t="s">
        <v>2</v>
      </c>
      <c r="AC4" s="16" t="s">
        <v>2</v>
      </c>
      <c r="AD4" s="16" t="s">
        <v>2</v>
      </c>
      <c r="AE4" s="16" t="s">
        <v>2</v>
      </c>
      <c r="AF4" s="16" t="s">
        <v>2</v>
      </c>
      <c r="AG4" s="16" t="s">
        <v>2</v>
      </c>
      <c r="AH4" s="16" t="s">
        <v>2</v>
      </c>
      <c r="AI4" s="16" t="s">
        <v>2</v>
      </c>
      <c r="AJ4" s="16" t="s">
        <v>2</v>
      </c>
      <c r="AK4" s="16" t="s">
        <v>2</v>
      </c>
    </row>
    <row r="6" spans="1:37" ht="24.75">
      <c r="A6" s="15" t="s">
        <v>47</v>
      </c>
      <c r="B6" s="15" t="s">
        <v>47</v>
      </c>
      <c r="C6" s="15" t="s">
        <v>47</v>
      </c>
      <c r="D6" s="15" t="s">
        <v>47</v>
      </c>
      <c r="E6" s="15" t="s">
        <v>47</v>
      </c>
      <c r="F6" s="15" t="s">
        <v>47</v>
      </c>
      <c r="G6" s="15" t="s">
        <v>47</v>
      </c>
      <c r="H6" s="15" t="s">
        <v>47</v>
      </c>
      <c r="I6" s="15" t="s">
        <v>47</v>
      </c>
      <c r="J6" s="15" t="s">
        <v>47</v>
      </c>
      <c r="K6" s="15" t="s">
        <v>47</v>
      </c>
      <c r="L6" s="15" t="s">
        <v>47</v>
      </c>
      <c r="M6" s="15" t="s">
        <v>47</v>
      </c>
      <c r="O6" s="15" t="s">
        <v>131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5" t="s">
        <v>48</v>
      </c>
      <c r="C7" s="15" t="s">
        <v>49</v>
      </c>
      <c r="E7" s="15" t="s">
        <v>50</v>
      </c>
      <c r="G7" s="15" t="s">
        <v>51</v>
      </c>
      <c r="I7" s="15" t="s">
        <v>52</v>
      </c>
      <c r="K7" s="15" t="s">
        <v>53</v>
      </c>
      <c r="M7" s="15" t="s">
        <v>46</v>
      </c>
      <c r="O7" s="15" t="s">
        <v>7</v>
      </c>
      <c r="Q7" s="15" t="s">
        <v>8</v>
      </c>
      <c r="S7" s="15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5" t="s">
        <v>7</v>
      </c>
      <c r="AE7" s="15" t="s">
        <v>54</v>
      </c>
      <c r="AG7" s="15" t="s">
        <v>8</v>
      </c>
      <c r="AI7" s="15" t="s">
        <v>9</v>
      </c>
      <c r="AK7" s="15" t="s">
        <v>13</v>
      </c>
    </row>
    <row r="8" spans="1:37" ht="24.75">
      <c r="A8" s="15" t="s">
        <v>48</v>
      </c>
      <c r="C8" s="15" t="s">
        <v>49</v>
      </c>
      <c r="E8" s="15" t="s">
        <v>50</v>
      </c>
      <c r="G8" s="15" t="s">
        <v>51</v>
      </c>
      <c r="I8" s="15" t="s">
        <v>52</v>
      </c>
      <c r="K8" s="15" t="s">
        <v>53</v>
      </c>
      <c r="M8" s="15" t="s">
        <v>46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54</v>
      </c>
      <c r="AG8" s="15" t="s">
        <v>8</v>
      </c>
      <c r="AI8" s="15" t="s">
        <v>9</v>
      </c>
      <c r="AK8" s="15" t="s">
        <v>13</v>
      </c>
    </row>
    <row r="9" spans="1:37">
      <c r="A9" s="1" t="s">
        <v>55</v>
      </c>
      <c r="C9" s="4" t="s">
        <v>56</v>
      </c>
      <c r="D9" s="4"/>
      <c r="E9" s="4" t="s">
        <v>56</v>
      </c>
      <c r="F9" s="4"/>
      <c r="G9" s="4" t="s">
        <v>57</v>
      </c>
      <c r="H9" s="4"/>
      <c r="I9" s="4" t="s">
        <v>58</v>
      </c>
      <c r="J9" s="4"/>
      <c r="K9" s="3">
        <v>0</v>
      </c>
      <c r="L9" s="4"/>
      <c r="M9" s="3">
        <v>0</v>
      </c>
      <c r="N9" s="4"/>
      <c r="O9" s="3">
        <v>5762</v>
      </c>
      <c r="P9" s="4"/>
      <c r="Q9" s="3">
        <v>4501052905</v>
      </c>
      <c r="R9" s="4"/>
      <c r="S9" s="3">
        <v>4554035431</v>
      </c>
      <c r="T9" s="4"/>
      <c r="U9" s="3">
        <v>0</v>
      </c>
      <c r="V9" s="4"/>
      <c r="W9" s="3">
        <v>0</v>
      </c>
      <c r="X9" s="4"/>
      <c r="Y9" s="3">
        <v>5762</v>
      </c>
      <c r="Z9" s="4"/>
      <c r="AA9" s="3">
        <v>4553689778</v>
      </c>
      <c r="AB9" s="4"/>
      <c r="AC9" s="3">
        <v>0</v>
      </c>
      <c r="AD9" s="4"/>
      <c r="AE9" s="3">
        <v>0</v>
      </c>
      <c r="AF9" s="4"/>
      <c r="AG9" s="3">
        <v>0</v>
      </c>
      <c r="AH9" s="4"/>
      <c r="AI9" s="3">
        <v>0</v>
      </c>
      <c r="AJ9" s="4"/>
      <c r="AK9" s="4" t="s">
        <v>22</v>
      </c>
    </row>
    <row r="10" spans="1:37">
      <c r="A10" s="1" t="s">
        <v>59</v>
      </c>
      <c r="C10" s="4" t="s">
        <v>56</v>
      </c>
      <c r="D10" s="4"/>
      <c r="E10" s="4" t="s">
        <v>56</v>
      </c>
      <c r="F10" s="4"/>
      <c r="G10" s="4" t="s">
        <v>60</v>
      </c>
      <c r="H10" s="4"/>
      <c r="I10" s="4" t="s">
        <v>61</v>
      </c>
      <c r="J10" s="4"/>
      <c r="K10" s="3">
        <v>0</v>
      </c>
      <c r="L10" s="4"/>
      <c r="M10" s="3">
        <v>0</v>
      </c>
      <c r="N10" s="4"/>
      <c r="O10" s="3">
        <v>3300</v>
      </c>
      <c r="P10" s="4"/>
      <c r="Q10" s="3">
        <v>2921029339</v>
      </c>
      <c r="R10" s="4"/>
      <c r="S10" s="3">
        <v>2962664919</v>
      </c>
      <c r="T10" s="4"/>
      <c r="U10" s="3">
        <v>0</v>
      </c>
      <c r="V10" s="4"/>
      <c r="W10" s="3">
        <v>0</v>
      </c>
      <c r="X10" s="4"/>
      <c r="Y10" s="3">
        <v>0</v>
      </c>
      <c r="Z10" s="4"/>
      <c r="AA10" s="3">
        <v>0</v>
      </c>
      <c r="AB10" s="4"/>
      <c r="AC10" s="3">
        <v>3300</v>
      </c>
      <c r="AD10" s="4"/>
      <c r="AE10" s="3">
        <v>915470</v>
      </c>
      <c r="AF10" s="4"/>
      <c r="AG10" s="3">
        <v>2921029339</v>
      </c>
      <c r="AH10" s="4"/>
      <c r="AI10" s="3">
        <v>3020503434</v>
      </c>
      <c r="AJ10" s="4"/>
      <c r="AK10" s="4" t="s">
        <v>62</v>
      </c>
    </row>
    <row r="11" spans="1:37">
      <c r="A11" s="1" t="s">
        <v>63</v>
      </c>
      <c r="C11" s="4" t="s">
        <v>56</v>
      </c>
      <c r="D11" s="4"/>
      <c r="E11" s="4" t="s">
        <v>56</v>
      </c>
      <c r="F11" s="4"/>
      <c r="G11" s="4" t="s">
        <v>64</v>
      </c>
      <c r="H11" s="4"/>
      <c r="I11" s="4" t="s">
        <v>65</v>
      </c>
      <c r="J11" s="4"/>
      <c r="K11" s="3">
        <v>0</v>
      </c>
      <c r="L11" s="4"/>
      <c r="M11" s="3">
        <v>0</v>
      </c>
      <c r="N11" s="4"/>
      <c r="O11" s="3">
        <v>7369</v>
      </c>
      <c r="P11" s="4"/>
      <c r="Q11" s="3">
        <v>6000485048</v>
      </c>
      <c r="R11" s="4"/>
      <c r="S11" s="3">
        <v>6333170614</v>
      </c>
      <c r="T11" s="4"/>
      <c r="U11" s="3">
        <v>0</v>
      </c>
      <c r="V11" s="4"/>
      <c r="W11" s="3">
        <v>0</v>
      </c>
      <c r="X11" s="4"/>
      <c r="Y11" s="3">
        <v>5824</v>
      </c>
      <c r="Z11" s="4"/>
      <c r="AA11" s="3">
        <v>4969743235</v>
      </c>
      <c r="AB11" s="4"/>
      <c r="AC11" s="3">
        <v>1545</v>
      </c>
      <c r="AD11" s="4"/>
      <c r="AE11" s="3">
        <v>871500</v>
      </c>
      <c r="AF11" s="4"/>
      <c r="AG11" s="3">
        <v>1258074285</v>
      </c>
      <c r="AH11" s="4"/>
      <c r="AI11" s="3">
        <v>1346223452</v>
      </c>
      <c r="AJ11" s="4"/>
      <c r="AK11" s="4" t="s">
        <v>66</v>
      </c>
    </row>
    <row r="12" spans="1:37">
      <c r="A12" s="1" t="s">
        <v>67</v>
      </c>
      <c r="C12" s="4" t="s">
        <v>56</v>
      </c>
      <c r="D12" s="4"/>
      <c r="E12" s="4" t="s">
        <v>56</v>
      </c>
      <c r="F12" s="4"/>
      <c r="G12" s="4" t="s">
        <v>68</v>
      </c>
      <c r="H12" s="4"/>
      <c r="I12" s="4" t="s">
        <v>69</v>
      </c>
      <c r="J12" s="4"/>
      <c r="K12" s="3">
        <v>0</v>
      </c>
      <c r="L12" s="4"/>
      <c r="M12" s="3">
        <v>0</v>
      </c>
      <c r="N12" s="4"/>
      <c r="O12" s="3">
        <v>765</v>
      </c>
      <c r="P12" s="4"/>
      <c r="Q12" s="3">
        <v>600251921</v>
      </c>
      <c r="R12" s="4"/>
      <c r="S12" s="3">
        <v>633404624</v>
      </c>
      <c r="T12" s="4"/>
      <c r="U12" s="3">
        <v>0</v>
      </c>
      <c r="V12" s="4"/>
      <c r="W12" s="3">
        <v>0</v>
      </c>
      <c r="X12" s="4"/>
      <c r="Y12" s="3">
        <v>0</v>
      </c>
      <c r="Z12" s="4"/>
      <c r="AA12" s="3">
        <v>0</v>
      </c>
      <c r="AB12" s="4"/>
      <c r="AC12" s="3">
        <v>765</v>
      </c>
      <c r="AD12" s="4"/>
      <c r="AE12" s="3">
        <v>858000</v>
      </c>
      <c r="AF12" s="4"/>
      <c r="AG12" s="3">
        <v>600251921</v>
      </c>
      <c r="AH12" s="4"/>
      <c r="AI12" s="3">
        <v>656251032</v>
      </c>
      <c r="AJ12" s="4"/>
      <c r="AK12" s="4" t="s">
        <v>70</v>
      </c>
    </row>
    <row r="13" spans="1:37">
      <c r="A13" s="1" t="s">
        <v>71</v>
      </c>
      <c r="C13" s="4" t="s">
        <v>56</v>
      </c>
      <c r="D13" s="4"/>
      <c r="E13" s="4" t="s">
        <v>56</v>
      </c>
      <c r="F13" s="4"/>
      <c r="G13" s="4" t="s">
        <v>72</v>
      </c>
      <c r="H13" s="4"/>
      <c r="I13" s="4" t="s">
        <v>73</v>
      </c>
      <c r="J13" s="4"/>
      <c r="K13" s="3">
        <v>20.5</v>
      </c>
      <c r="L13" s="4"/>
      <c r="M13" s="3">
        <v>20.5</v>
      </c>
      <c r="N13" s="4"/>
      <c r="O13" s="3">
        <v>13900</v>
      </c>
      <c r="P13" s="4"/>
      <c r="Q13" s="3">
        <v>12989401901</v>
      </c>
      <c r="R13" s="4"/>
      <c r="S13" s="3">
        <v>13056405097</v>
      </c>
      <c r="T13" s="4"/>
      <c r="U13" s="3">
        <v>0</v>
      </c>
      <c r="V13" s="4"/>
      <c r="W13" s="3">
        <v>0</v>
      </c>
      <c r="X13" s="4"/>
      <c r="Y13" s="3">
        <v>0</v>
      </c>
      <c r="Z13" s="4"/>
      <c r="AA13" s="3">
        <v>0</v>
      </c>
      <c r="AB13" s="4"/>
      <c r="AC13" s="3">
        <v>13900</v>
      </c>
      <c r="AD13" s="4"/>
      <c r="AE13" s="3">
        <v>894530</v>
      </c>
      <c r="AF13" s="4"/>
      <c r="AG13" s="3">
        <v>12989401901</v>
      </c>
      <c r="AH13" s="4"/>
      <c r="AI13" s="3">
        <v>12431713343</v>
      </c>
      <c r="AJ13" s="4"/>
      <c r="AK13" s="4" t="s">
        <v>74</v>
      </c>
    </row>
    <row r="14" spans="1:37">
      <c r="A14" s="1" t="s">
        <v>75</v>
      </c>
      <c r="C14" s="4" t="s">
        <v>56</v>
      </c>
      <c r="D14" s="4"/>
      <c r="E14" s="4" t="s">
        <v>56</v>
      </c>
      <c r="F14" s="4"/>
      <c r="G14" s="4" t="s">
        <v>76</v>
      </c>
      <c r="H14" s="4"/>
      <c r="I14" s="4" t="s">
        <v>77</v>
      </c>
      <c r="J14" s="4"/>
      <c r="K14" s="3">
        <v>18</v>
      </c>
      <c r="L14" s="4"/>
      <c r="M14" s="3">
        <v>18</v>
      </c>
      <c r="N14" s="4"/>
      <c r="O14" s="3">
        <v>1816</v>
      </c>
      <c r="P14" s="4"/>
      <c r="Q14" s="3">
        <v>1687188146</v>
      </c>
      <c r="R14" s="4"/>
      <c r="S14" s="3">
        <v>1678024842</v>
      </c>
      <c r="T14" s="4"/>
      <c r="U14" s="3">
        <v>0</v>
      </c>
      <c r="V14" s="4"/>
      <c r="W14" s="3">
        <v>0</v>
      </c>
      <c r="X14" s="4"/>
      <c r="Y14" s="3">
        <v>0</v>
      </c>
      <c r="Z14" s="4"/>
      <c r="AA14" s="3">
        <v>0</v>
      </c>
      <c r="AB14" s="4"/>
      <c r="AC14" s="3">
        <v>1816</v>
      </c>
      <c r="AD14" s="4"/>
      <c r="AE14" s="3">
        <v>937440</v>
      </c>
      <c r="AF14" s="4"/>
      <c r="AG14" s="3">
        <v>1687188146</v>
      </c>
      <c r="AH14" s="4"/>
      <c r="AI14" s="3">
        <v>1702082481</v>
      </c>
      <c r="AJ14" s="4"/>
      <c r="AK14" s="4" t="s">
        <v>78</v>
      </c>
    </row>
    <row r="15" spans="1:37">
      <c r="A15" s="1" t="s">
        <v>44</v>
      </c>
      <c r="C15" s="4" t="s">
        <v>44</v>
      </c>
      <c r="D15" s="4"/>
      <c r="E15" s="4" t="s">
        <v>44</v>
      </c>
      <c r="F15" s="4"/>
      <c r="G15" s="4" t="s">
        <v>44</v>
      </c>
      <c r="H15" s="4"/>
      <c r="I15" s="4" t="s">
        <v>44</v>
      </c>
      <c r="J15" s="4"/>
      <c r="K15" s="4" t="s">
        <v>44</v>
      </c>
      <c r="L15" s="4"/>
      <c r="M15" s="4" t="s">
        <v>44</v>
      </c>
      <c r="N15" s="4"/>
      <c r="O15" s="4" t="s">
        <v>44</v>
      </c>
      <c r="P15" s="4"/>
      <c r="Q15" s="5">
        <f>SUM(Q9:Q14)</f>
        <v>28699409260</v>
      </c>
      <c r="R15" s="4"/>
      <c r="S15" s="5">
        <f>SUM(S9:S14)</f>
        <v>29217705527</v>
      </c>
      <c r="T15" s="4"/>
      <c r="U15" s="4" t="s">
        <v>44</v>
      </c>
      <c r="V15" s="4"/>
      <c r="W15" s="5">
        <f>SUM(W9:W14)</f>
        <v>0</v>
      </c>
      <c r="X15" s="4"/>
      <c r="Y15" s="4" t="s">
        <v>44</v>
      </c>
      <c r="Z15" s="4"/>
      <c r="AA15" s="5">
        <f>SUM(AA9:AA14)</f>
        <v>9523433013</v>
      </c>
      <c r="AB15" s="4"/>
      <c r="AC15" s="4" t="s">
        <v>44</v>
      </c>
      <c r="AD15" s="4"/>
      <c r="AE15" s="4" t="s">
        <v>44</v>
      </c>
      <c r="AF15" s="4"/>
      <c r="AG15" s="5">
        <f>SUM(AG9:AG14)</f>
        <v>19455945592</v>
      </c>
      <c r="AH15" s="4"/>
      <c r="AI15" s="5">
        <f>SUM(AI9:AI14)</f>
        <v>19156773742</v>
      </c>
      <c r="AJ15" s="4"/>
      <c r="AK15" s="6" t="s">
        <v>79</v>
      </c>
    </row>
    <row r="16" spans="1:37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3:3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3:37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3:37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ignoredErrors>
    <ignoredError sqref="AK9:AK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topLeftCell="A4" workbookViewId="0">
      <selection activeCell="Q6" sqref="Q6:S6"/>
    </sheetView>
  </sheetViews>
  <sheetFormatPr defaultRowHeight="24"/>
  <cols>
    <col min="1" max="1" width="22.28515625" style="1" bestFit="1" customWidth="1"/>
    <col min="2" max="2" width="1" style="1" customWidth="1"/>
    <col min="3" max="3" width="29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19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</row>
    <row r="4" spans="1:19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4.75">
      <c r="A6" s="15" t="s">
        <v>81</v>
      </c>
      <c r="C6" s="15" t="s">
        <v>82</v>
      </c>
      <c r="D6" s="15" t="s">
        <v>82</v>
      </c>
      <c r="E6" s="15" t="s">
        <v>82</v>
      </c>
      <c r="F6" s="15" t="s">
        <v>82</v>
      </c>
      <c r="G6" s="15" t="s">
        <v>82</v>
      </c>
      <c r="H6" s="15" t="s">
        <v>82</v>
      </c>
      <c r="I6" s="15" t="s">
        <v>82</v>
      </c>
      <c r="K6" s="15" t="s">
        <v>131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81</v>
      </c>
      <c r="C7" s="15" t="s">
        <v>83</v>
      </c>
      <c r="E7" s="15" t="s">
        <v>84</v>
      </c>
      <c r="G7" s="15" t="s">
        <v>85</v>
      </c>
      <c r="I7" s="15" t="s">
        <v>53</v>
      </c>
      <c r="K7" s="15" t="s">
        <v>86</v>
      </c>
      <c r="M7" s="15" t="s">
        <v>87</v>
      </c>
      <c r="O7" s="15" t="s">
        <v>88</v>
      </c>
      <c r="Q7" s="15" t="s">
        <v>86</v>
      </c>
      <c r="S7" s="15" t="s">
        <v>80</v>
      </c>
    </row>
    <row r="8" spans="1:19">
      <c r="A8" s="1" t="s">
        <v>89</v>
      </c>
      <c r="C8" s="4" t="s">
        <v>90</v>
      </c>
      <c r="D8" s="4"/>
      <c r="E8" s="4" t="s">
        <v>91</v>
      </c>
      <c r="F8" s="4"/>
      <c r="G8" s="4" t="s">
        <v>92</v>
      </c>
      <c r="H8" s="4"/>
      <c r="I8" s="3">
        <v>5</v>
      </c>
      <c r="J8" s="4"/>
      <c r="K8" s="3">
        <v>146076868</v>
      </c>
      <c r="L8" s="4"/>
      <c r="M8" s="4">
        <v>616247</v>
      </c>
      <c r="N8" s="4"/>
      <c r="O8" s="4">
        <v>0</v>
      </c>
      <c r="P8" s="4"/>
      <c r="Q8" s="3">
        <v>146693115</v>
      </c>
      <c r="R8" s="4"/>
      <c r="S8" s="4" t="s">
        <v>93</v>
      </c>
    </row>
    <row r="9" spans="1:19">
      <c r="A9" s="1" t="s">
        <v>94</v>
      </c>
      <c r="C9" s="4" t="s">
        <v>95</v>
      </c>
      <c r="D9" s="4"/>
      <c r="E9" s="4" t="s">
        <v>91</v>
      </c>
      <c r="F9" s="4"/>
      <c r="G9" s="4" t="s">
        <v>96</v>
      </c>
      <c r="H9" s="4"/>
      <c r="I9" s="3">
        <v>5</v>
      </c>
      <c r="J9" s="4"/>
      <c r="K9" s="3">
        <v>45831186</v>
      </c>
      <c r="L9" s="4"/>
      <c r="M9" s="4">
        <v>180066</v>
      </c>
      <c r="N9" s="4"/>
      <c r="O9" s="4">
        <v>504000</v>
      </c>
      <c r="P9" s="4"/>
      <c r="Q9" s="3">
        <v>45507252</v>
      </c>
      <c r="R9" s="4"/>
      <c r="S9" s="4" t="s">
        <v>97</v>
      </c>
    </row>
    <row r="10" spans="1:19">
      <c r="A10" s="1" t="s">
        <v>98</v>
      </c>
      <c r="C10" s="4" t="s">
        <v>99</v>
      </c>
      <c r="D10" s="4"/>
      <c r="E10" s="4" t="s">
        <v>91</v>
      </c>
      <c r="F10" s="4"/>
      <c r="G10" s="4" t="s">
        <v>100</v>
      </c>
      <c r="H10" s="4"/>
      <c r="I10" s="3">
        <v>5</v>
      </c>
      <c r="J10" s="4"/>
      <c r="K10" s="3">
        <v>16617682</v>
      </c>
      <c r="L10" s="4"/>
      <c r="M10" s="4">
        <v>16499377573</v>
      </c>
      <c r="N10" s="4"/>
      <c r="O10" s="4">
        <v>15129257926</v>
      </c>
      <c r="P10" s="4"/>
      <c r="Q10" s="3">
        <v>1386737329</v>
      </c>
      <c r="R10" s="4"/>
      <c r="S10" s="4" t="s">
        <v>101</v>
      </c>
    </row>
    <row r="11" spans="1:19">
      <c r="A11" s="1" t="s">
        <v>44</v>
      </c>
      <c r="C11" s="4" t="s">
        <v>44</v>
      </c>
      <c r="D11" s="4"/>
      <c r="E11" s="4" t="s">
        <v>44</v>
      </c>
      <c r="F11" s="4"/>
      <c r="G11" s="4" t="s">
        <v>44</v>
      </c>
      <c r="H11" s="4"/>
      <c r="I11" s="4" t="s">
        <v>44</v>
      </c>
      <c r="J11" s="4"/>
      <c r="K11" s="5">
        <f>SUM(K8:K10)</f>
        <v>208525736</v>
      </c>
      <c r="L11" s="4"/>
      <c r="M11" s="5">
        <f>SUM(M8:M10)</f>
        <v>16500173886</v>
      </c>
      <c r="N11" s="4"/>
      <c r="O11" s="5">
        <f>SUM(O8:O10)</f>
        <v>15129761926</v>
      </c>
      <c r="P11" s="4"/>
      <c r="Q11" s="5">
        <f>SUM(Q8:Q10)</f>
        <v>1578937696</v>
      </c>
      <c r="R11" s="4"/>
      <c r="S11" s="6" t="s">
        <v>102</v>
      </c>
    </row>
    <row r="12" spans="1:19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7"/>
  <sheetViews>
    <sheetView rightToLeft="1" workbookViewId="0">
      <selection activeCell="I15" sqref="I15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19" style="1" customWidth="1"/>
    <col min="10" max="10" width="1" style="1" customWidth="1"/>
    <col min="11" max="11" width="16" style="1" customWidth="1"/>
    <col min="12" max="12" width="1" style="1" customWidth="1"/>
    <col min="13" max="13" width="19" style="1" customWidth="1"/>
    <col min="14" max="14" width="1" style="1" customWidth="1"/>
    <col min="15" max="15" width="19" style="1" customWidth="1"/>
    <col min="16" max="16" width="1" style="1" customWidth="1"/>
    <col min="17" max="17" width="16" style="1" customWidth="1"/>
    <col min="18" max="18" width="1" style="1" customWidth="1"/>
    <col min="19" max="19" width="19" style="1" customWidth="1"/>
    <col min="20" max="20" width="1" style="1" customWidth="1"/>
    <col min="21" max="21" width="9.140625" style="1" customWidth="1"/>
    <col min="22" max="16384" width="9.140625" style="1"/>
  </cols>
  <sheetData>
    <row r="2" spans="1:20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20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  <c r="L3" s="16" t="s">
        <v>103</v>
      </c>
      <c r="M3" s="16" t="s">
        <v>103</v>
      </c>
      <c r="N3" s="16" t="s">
        <v>103</v>
      </c>
      <c r="O3" s="16" t="s">
        <v>103</v>
      </c>
      <c r="P3" s="16" t="s">
        <v>103</v>
      </c>
      <c r="Q3" s="16" t="s">
        <v>103</v>
      </c>
      <c r="R3" s="16" t="s">
        <v>103</v>
      </c>
      <c r="S3" s="16" t="s">
        <v>103</v>
      </c>
    </row>
    <row r="4" spans="1:20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20" ht="24.75">
      <c r="A6" s="15" t="s">
        <v>104</v>
      </c>
      <c r="B6" s="15" t="s">
        <v>104</v>
      </c>
      <c r="C6" s="15" t="s">
        <v>104</v>
      </c>
      <c r="D6" s="15" t="s">
        <v>104</v>
      </c>
      <c r="E6" s="15" t="s">
        <v>104</v>
      </c>
      <c r="F6" s="15" t="s">
        <v>104</v>
      </c>
      <c r="G6" s="15" t="s">
        <v>104</v>
      </c>
      <c r="I6" s="15" t="s">
        <v>105</v>
      </c>
      <c r="J6" s="15" t="s">
        <v>105</v>
      </c>
      <c r="K6" s="15" t="s">
        <v>105</v>
      </c>
      <c r="L6" s="15" t="s">
        <v>105</v>
      </c>
      <c r="M6" s="15" t="s">
        <v>105</v>
      </c>
      <c r="O6" s="15" t="s">
        <v>106</v>
      </c>
      <c r="P6" s="15" t="s">
        <v>106</v>
      </c>
      <c r="Q6" s="15" t="s">
        <v>106</v>
      </c>
      <c r="R6" s="15" t="s">
        <v>106</v>
      </c>
      <c r="S6" s="15" t="s">
        <v>106</v>
      </c>
    </row>
    <row r="7" spans="1:20" ht="24.75">
      <c r="A7" s="15" t="s">
        <v>107</v>
      </c>
      <c r="C7" s="15" t="s">
        <v>108</v>
      </c>
      <c r="E7" s="15" t="s">
        <v>52</v>
      </c>
      <c r="G7" s="15" t="s">
        <v>53</v>
      </c>
      <c r="I7" s="15" t="s">
        <v>109</v>
      </c>
      <c r="J7" s="4"/>
      <c r="K7" s="15" t="s">
        <v>110</v>
      </c>
      <c r="L7" s="4"/>
      <c r="M7" s="15" t="s">
        <v>111</v>
      </c>
      <c r="N7" s="4"/>
      <c r="O7" s="15" t="s">
        <v>109</v>
      </c>
      <c r="P7" s="4"/>
      <c r="Q7" s="15" t="s">
        <v>110</v>
      </c>
      <c r="R7" s="4"/>
      <c r="S7" s="15" t="s">
        <v>111</v>
      </c>
    </row>
    <row r="8" spans="1:20">
      <c r="A8" s="1" t="s">
        <v>71</v>
      </c>
      <c r="C8" s="4" t="s">
        <v>132</v>
      </c>
      <c r="D8" s="4"/>
      <c r="E8" s="4" t="s">
        <v>73</v>
      </c>
      <c r="F8" s="4"/>
      <c r="G8" s="3">
        <v>20.5</v>
      </c>
      <c r="I8" s="3">
        <v>234652228</v>
      </c>
      <c r="J8" s="4"/>
      <c r="K8" s="3">
        <v>0</v>
      </c>
      <c r="L8" s="4"/>
      <c r="M8" s="3">
        <v>234652228</v>
      </c>
      <c r="N8" s="4"/>
      <c r="O8" s="3">
        <v>234652228</v>
      </c>
      <c r="P8" s="4"/>
      <c r="Q8" s="3">
        <v>0</v>
      </c>
      <c r="R8" s="4"/>
      <c r="S8" s="3">
        <v>234652228</v>
      </c>
    </row>
    <row r="9" spans="1:20">
      <c r="A9" s="1" t="s">
        <v>75</v>
      </c>
      <c r="C9" s="4" t="s">
        <v>132</v>
      </c>
      <c r="D9" s="4"/>
      <c r="E9" s="4" t="s">
        <v>77</v>
      </c>
      <c r="F9" s="4"/>
      <c r="G9" s="3">
        <v>18</v>
      </c>
      <c r="I9" s="3">
        <v>28845144</v>
      </c>
      <c r="J9" s="4"/>
      <c r="K9" s="3">
        <v>0</v>
      </c>
      <c r="L9" s="4"/>
      <c r="M9" s="3">
        <v>28845144</v>
      </c>
      <c r="N9" s="4"/>
      <c r="O9" s="3">
        <v>28845144</v>
      </c>
      <c r="P9" s="4"/>
      <c r="Q9" s="3">
        <v>0</v>
      </c>
      <c r="R9" s="4"/>
      <c r="S9" s="3">
        <v>28845144</v>
      </c>
    </row>
    <row r="10" spans="1:20">
      <c r="A10" s="1" t="s">
        <v>89</v>
      </c>
      <c r="C10" s="3">
        <v>30</v>
      </c>
      <c r="D10" s="4"/>
      <c r="E10" s="4" t="s">
        <v>132</v>
      </c>
      <c r="F10" s="4"/>
      <c r="G10" s="3">
        <v>5</v>
      </c>
      <c r="I10" s="3">
        <v>616247</v>
      </c>
      <c r="J10" s="4"/>
      <c r="K10" s="3">
        <v>0</v>
      </c>
      <c r="L10" s="4"/>
      <c r="M10" s="3">
        <v>616247</v>
      </c>
      <c r="N10" s="4"/>
      <c r="O10" s="3">
        <v>616247</v>
      </c>
      <c r="P10" s="4"/>
      <c r="Q10" s="3">
        <v>0</v>
      </c>
      <c r="R10" s="4"/>
      <c r="S10" s="3">
        <v>616247</v>
      </c>
    </row>
    <row r="11" spans="1:20">
      <c r="A11" s="1" t="s">
        <v>94</v>
      </c>
      <c r="C11" s="3">
        <v>27</v>
      </c>
      <c r="D11" s="4"/>
      <c r="E11" s="4" t="s">
        <v>132</v>
      </c>
      <c r="F11" s="4"/>
      <c r="G11" s="3">
        <v>5</v>
      </c>
      <c r="I11" s="3">
        <v>180066</v>
      </c>
      <c r="J11" s="4"/>
      <c r="K11" s="3">
        <v>0</v>
      </c>
      <c r="L11" s="4"/>
      <c r="M11" s="3">
        <v>180066</v>
      </c>
      <c r="N11" s="4"/>
      <c r="O11" s="3">
        <v>180066</v>
      </c>
      <c r="P11" s="4"/>
      <c r="Q11" s="3">
        <v>0</v>
      </c>
      <c r="R11" s="4"/>
      <c r="S11" s="3">
        <v>180066</v>
      </c>
    </row>
    <row r="12" spans="1:20">
      <c r="A12" s="1" t="s">
        <v>98</v>
      </c>
      <c r="C12" s="3">
        <v>17</v>
      </c>
      <c r="D12" s="4"/>
      <c r="E12" s="4" t="s">
        <v>132</v>
      </c>
      <c r="F12" s="4"/>
      <c r="G12" s="3">
        <v>5</v>
      </c>
      <c r="I12" s="3">
        <v>27203732</v>
      </c>
      <c r="J12" s="4"/>
      <c r="K12" s="3">
        <v>0</v>
      </c>
      <c r="L12" s="4"/>
      <c r="M12" s="3">
        <v>27203732</v>
      </c>
      <c r="N12" s="4"/>
      <c r="O12" s="3">
        <v>27203732</v>
      </c>
      <c r="P12" s="4"/>
      <c r="Q12" s="3">
        <v>0</v>
      </c>
      <c r="R12" s="4"/>
      <c r="S12" s="3">
        <v>27203732</v>
      </c>
    </row>
    <row r="13" spans="1:20">
      <c r="A13" s="1" t="s">
        <v>44</v>
      </c>
      <c r="C13" s="4" t="s">
        <v>44</v>
      </c>
      <c r="D13" s="4"/>
      <c r="E13" s="4" t="s">
        <v>44</v>
      </c>
      <c r="F13" s="4"/>
      <c r="G13" s="3"/>
      <c r="I13" s="5">
        <f>SUM(I8:I12)</f>
        <v>291497417</v>
      </c>
      <c r="J13" s="4"/>
      <c r="K13" s="5">
        <f>SUM(K8:K12)</f>
        <v>0</v>
      </c>
      <c r="L13" s="4"/>
      <c r="M13" s="5">
        <f>SUM(M8:M12)</f>
        <v>291497417</v>
      </c>
      <c r="N13" s="4"/>
      <c r="O13" s="5">
        <f>SUM(O8:O12)</f>
        <v>291497417</v>
      </c>
      <c r="P13" s="4"/>
      <c r="Q13" s="5">
        <f>SUM(Q8:Q12)</f>
        <v>0</v>
      </c>
      <c r="R13" s="4"/>
      <c r="S13" s="5">
        <f>SUM(S8:S12)</f>
        <v>291497417</v>
      </c>
    </row>
    <row r="14" spans="1:20">
      <c r="C14" s="4"/>
      <c r="D14" s="4"/>
      <c r="E14" s="4"/>
      <c r="F14" s="4"/>
      <c r="G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>
        <f t="shared" ref="T14" si="0">SUM(T8:T9)</f>
        <v>0</v>
      </c>
    </row>
    <row r="15" spans="1:20"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0"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3:19">
      <c r="M17" s="2"/>
      <c r="N17" s="2"/>
      <c r="O17" s="2"/>
      <c r="P17" s="2"/>
      <c r="Q17" s="2"/>
      <c r="R17" s="2"/>
      <c r="S17" s="2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33"/>
  <sheetViews>
    <sheetView rightToLeft="1" topLeftCell="A10" workbookViewId="0">
      <selection activeCell="I22" sqref="I22"/>
    </sheetView>
  </sheetViews>
  <sheetFormatPr defaultRowHeight="24"/>
  <cols>
    <col min="1" max="1" width="32" style="1" bestFit="1" customWidth="1"/>
    <col min="2" max="2" width="1" style="1" customWidth="1"/>
    <col min="3" max="3" width="17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34" style="1" customWidth="1"/>
    <col min="10" max="10" width="1" style="1" customWidth="1"/>
    <col min="11" max="11" width="17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9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  <c r="L3" s="16" t="s">
        <v>103</v>
      </c>
      <c r="M3" s="16" t="s">
        <v>103</v>
      </c>
      <c r="N3" s="16" t="s">
        <v>103</v>
      </c>
      <c r="O3" s="16" t="s">
        <v>103</v>
      </c>
      <c r="P3" s="16" t="s">
        <v>103</v>
      </c>
      <c r="Q3" s="16" t="s">
        <v>103</v>
      </c>
    </row>
    <row r="4" spans="1:19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9" ht="24.75">
      <c r="A6" s="15" t="s">
        <v>3</v>
      </c>
      <c r="C6" s="15" t="s">
        <v>105</v>
      </c>
      <c r="D6" s="15" t="s">
        <v>105</v>
      </c>
      <c r="E6" s="15" t="s">
        <v>105</v>
      </c>
      <c r="F6" s="15" t="s">
        <v>105</v>
      </c>
      <c r="G6" s="15" t="s">
        <v>105</v>
      </c>
      <c r="H6" s="15" t="s">
        <v>105</v>
      </c>
      <c r="I6" s="15" t="s">
        <v>105</v>
      </c>
      <c r="K6" s="15" t="s">
        <v>106</v>
      </c>
      <c r="L6" s="15" t="s">
        <v>106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</row>
    <row r="7" spans="1:19" ht="24.75">
      <c r="A7" s="15" t="s">
        <v>3</v>
      </c>
      <c r="C7" s="15" t="s">
        <v>7</v>
      </c>
      <c r="E7" s="15" t="s">
        <v>112</v>
      </c>
      <c r="G7" s="15" t="s">
        <v>113</v>
      </c>
      <c r="I7" s="15" t="s">
        <v>114</v>
      </c>
      <c r="K7" s="15" t="s">
        <v>7</v>
      </c>
      <c r="M7" s="15" t="s">
        <v>112</v>
      </c>
      <c r="O7" s="15" t="s">
        <v>113</v>
      </c>
      <c r="Q7" s="15" t="s">
        <v>114</v>
      </c>
    </row>
    <row r="8" spans="1:19">
      <c r="A8" s="1" t="s">
        <v>15</v>
      </c>
      <c r="C8" s="7">
        <v>1475288</v>
      </c>
      <c r="D8" s="7"/>
      <c r="E8" s="7">
        <v>2595722764</v>
      </c>
      <c r="F8" s="7"/>
      <c r="G8" s="7">
        <v>2815699259</v>
      </c>
      <c r="H8" s="7"/>
      <c r="I8" s="7">
        <f>E8-G8</f>
        <v>-219976495</v>
      </c>
      <c r="J8" s="7"/>
      <c r="K8" s="7">
        <v>1475288</v>
      </c>
      <c r="L8" s="7"/>
      <c r="M8" s="7">
        <v>2595722764</v>
      </c>
      <c r="N8" s="7"/>
      <c r="O8" s="7">
        <v>2815699259</v>
      </c>
      <c r="P8" s="7"/>
      <c r="Q8" s="7">
        <f>M8-O8</f>
        <v>-219976495</v>
      </c>
      <c r="R8" s="7"/>
      <c r="S8" s="7"/>
    </row>
    <row r="9" spans="1:19">
      <c r="A9" s="1" t="s">
        <v>37</v>
      </c>
      <c r="C9" s="7">
        <v>136126</v>
      </c>
      <c r="D9" s="7"/>
      <c r="E9" s="7">
        <v>1395108478</v>
      </c>
      <c r="F9" s="7"/>
      <c r="G9" s="7">
        <v>1485770237</v>
      </c>
      <c r="H9" s="7"/>
      <c r="I9" s="7">
        <f t="shared" ref="I9:I24" si="0">E9-G9</f>
        <v>-90661759</v>
      </c>
      <c r="J9" s="7"/>
      <c r="K9" s="7">
        <v>136126</v>
      </c>
      <c r="L9" s="7"/>
      <c r="M9" s="7">
        <v>1395108478</v>
      </c>
      <c r="N9" s="7"/>
      <c r="O9" s="7">
        <v>1485770237</v>
      </c>
      <c r="P9" s="7"/>
      <c r="Q9" s="7">
        <f t="shared" ref="Q9:Q24" si="1">M9-O9</f>
        <v>-90661759</v>
      </c>
      <c r="R9" s="7"/>
      <c r="S9" s="7"/>
    </row>
    <row r="10" spans="1:19">
      <c r="A10" s="1" t="s">
        <v>42</v>
      </c>
      <c r="C10" s="7">
        <v>101214</v>
      </c>
      <c r="D10" s="7"/>
      <c r="E10" s="7">
        <v>1832140453</v>
      </c>
      <c r="F10" s="7"/>
      <c r="G10" s="7">
        <v>1843804262</v>
      </c>
      <c r="H10" s="7"/>
      <c r="I10" s="7">
        <f t="shared" si="0"/>
        <v>-11663809</v>
      </c>
      <c r="J10" s="7"/>
      <c r="K10" s="7">
        <v>101214</v>
      </c>
      <c r="L10" s="7"/>
      <c r="M10" s="7">
        <v>1832140453</v>
      </c>
      <c r="N10" s="7"/>
      <c r="O10" s="7">
        <v>1843804262</v>
      </c>
      <c r="P10" s="7"/>
      <c r="Q10" s="7">
        <f t="shared" si="1"/>
        <v>-11663809</v>
      </c>
      <c r="R10" s="7"/>
      <c r="S10" s="7"/>
    </row>
    <row r="11" spans="1:19">
      <c r="A11" s="1" t="s">
        <v>25</v>
      </c>
      <c r="C11" s="7">
        <v>100000</v>
      </c>
      <c r="D11" s="7"/>
      <c r="E11" s="7">
        <v>2112356250</v>
      </c>
      <c r="F11" s="7"/>
      <c r="G11" s="7">
        <v>2216731500</v>
      </c>
      <c r="H11" s="7"/>
      <c r="I11" s="7">
        <f t="shared" si="0"/>
        <v>-104375250</v>
      </c>
      <c r="J11" s="7"/>
      <c r="K11" s="7">
        <v>100000</v>
      </c>
      <c r="L11" s="7"/>
      <c r="M11" s="7">
        <v>2112356250</v>
      </c>
      <c r="N11" s="7"/>
      <c r="O11" s="7">
        <v>2216731500</v>
      </c>
      <c r="P11" s="7"/>
      <c r="Q11" s="7">
        <f t="shared" si="1"/>
        <v>-104375250</v>
      </c>
      <c r="R11" s="7"/>
      <c r="S11" s="7"/>
    </row>
    <row r="12" spans="1:19">
      <c r="A12" s="1" t="s">
        <v>35</v>
      </c>
      <c r="C12" s="7">
        <v>233485</v>
      </c>
      <c r="D12" s="7"/>
      <c r="E12" s="7">
        <v>3697285524</v>
      </c>
      <c r="F12" s="7"/>
      <c r="G12" s="7">
        <v>3418770607</v>
      </c>
      <c r="H12" s="7"/>
      <c r="I12" s="7">
        <f t="shared" si="0"/>
        <v>278514917</v>
      </c>
      <c r="J12" s="7"/>
      <c r="K12" s="7">
        <v>233485</v>
      </c>
      <c r="L12" s="7"/>
      <c r="M12" s="7">
        <v>3697285524</v>
      </c>
      <c r="N12" s="7"/>
      <c r="O12" s="7">
        <v>3418770607</v>
      </c>
      <c r="P12" s="7"/>
      <c r="Q12" s="7">
        <f t="shared" si="1"/>
        <v>278514917</v>
      </c>
      <c r="R12" s="7"/>
      <c r="S12" s="7"/>
    </row>
    <row r="13" spans="1:19">
      <c r="A13" s="1" t="s">
        <v>31</v>
      </c>
      <c r="C13" s="7">
        <v>122340</v>
      </c>
      <c r="D13" s="7"/>
      <c r="E13" s="7">
        <v>3174075209</v>
      </c>
      <c r="F13" s="7"/>
      <c r="G13" s="7">
        <v>3101107956</v>
      </c>
      <c r="H13" s="7"/>
      <c r="I13" s="7">
        <f t="shared" si="0"/>
        <v>72967253</v>
      </c>
      <c r="J13" s="7"/>
      <c r="K13" s="7">
        <v>122340</v>
      </c>
      <c r="L13" s="7"/>
      <c r="M13" s="7">
        <v>3174075209</v>
      </c>
      <c r="N13" s="7"/>
      <c r="O13" s="7">
        <v>3101107956</v>
      </c>
      <c r="P13" s="7"/>
      <c r="Q13" s="7">
        <f t="shared" si="1"/>
        <v>72967253</v>
      </c>
      <c r="R13" s="7"/>
      <c r="S13" s="7"/>
    </row>
    <row r="14" spans="1:19">
      <c r="A14" s="1" t="s">
        <v>29</v>
      </c>
      <c r="C14" s="7">
        <v>95987</v>
      </c>
      <c r="D14" s="7"/>
      <c r="E14" s="7">
        <v>3559012225</v>
      </c>
      <c r="F14" s="7"/>
      <c r="G14" s="7">
        <v>3335739072</v>
      </c>
      <c r="H14" s="7"/>
      <c r="I14" s="7">
        <f t="shared" si="0"/>
        <v>223273153</v>
      </c>
      <c r="J14" s="7"/>
      <c r="K14" s="7">
        <v>95987</v>
      </c>
      <c r="L14" s="7"/>
      <c r="M14" s="7">
        <v>3559012225</v>
      </c>
      <c r="N14" s="7"/>
      <c r="O14" s="7">
        <v>3335739072</v>
      </c>
      <c r="P14" s="7"/>
      <c r="Q14" s="7">
        <f t="shared" si="1"/>
        <v>223273153</v>
      </c>
      <c r="R14" s="7"/>
      <c r="S14" s="7"/>
    </row>
    <row r="15" spans="1:19">
      <c r="A15" s="1" t="s">
        <v>33</v>
      </c>
      <c r="C15" s="7">
        <v>62797</v>
      </c>
      <c r="D15" s="7"/>
      <c r="E15" s="7">
        <v>2232883510</v>
      </c>
      <c r="F15" s="7"/>
      <c r="G15" s="7">
        <v>2195429495</v>
      </c>
      <c r="H15" s="7"/>
      <c r="I15" s="7">
        <f t="shared" si="0"/>
        <v>37454015</v>
      </c>
      <c r="J15" s="7"/>
      <c r="K15" s="7">
        <v>62797</v>
      </c>
      <c r="L15" s="7"/>
      <c r="M15" s="7">
        <v>2232883510</v>
      </c>
      <c r="N15" s="7"/>
      <c r="O15" s="7">
        <v>2195429495</v>
      </c>
      <c r="P15" s="7"/>
      <c r="Q15" s="7">
        <f t="shared" si="1"/>
        <v>37454015</v>
      </c>
      <c r="R15" s="7"/>
      <c r="S15" s="7"/>
    </row>
    <row r="16" spans="1:19">
      <c r="A16" s="1" t="s">
        <v>19</v>
      </c>
      <c r="C16" s="7">
        <v>15435</v>
      </c>
      <c r="D16" s="7"/>
      <c r="E16" s="7">
        <v>2409183257</v>
      </c>
      <c r="F16" s="7"/>
      <c r="G16" s="7">
        <v>2454905880</v>
      </c>
      <c r="H16" s="7"/>
      <c r="I16" s="7">
        <f t="shared" si="0"/>
        <v>-45722623</v>
      </c>
      <c r="J16" s="7"/>
      <c r="K16" s="7">
        <v>15435</v>
      </c>
      <c r="L16" s="7"/>
      <c r="M16" s="7">
        <v>2409183257</v>
      </c>
      <c r="N16" s="7"/>
      <c r="O16" s="7">
        <v>2454905880</v>
      </c>
      <c r="P16" s="7"/>
      <c r="Q16" s="7">
        <f t="shared" si="1"/>
        <v>-45722623</v>
      </c>
      <c r="R16" s="7"/>
      <c r="S16" s="7"/>
    </row>
    <row r="17" spans="1:19">
      <c r="A17" s="1" t="s">
        <v>23</v>
      </c>
      <c r="C17" s="7">
        <v>459034</v>
      </c>
      <c r="D17" s="7"/>
      <c r="E17" s="7">
        <v>2673934101</v>
      </c>
      <c r="F17" s="7"/>
      <c r="G17" s="7">
        <v>2413841533</v>
      </c>
      <c r="H17" s="7"/>
      <c r="I17" s="7">
        <f t="shared" si="0"/>
        <v>260092568</v>
      </c>
      <c r="J17" s="7"/>
      <c r="K17" s="7">
        <v>459034</v>
      </c>
      <c r="L17" s="7"/>
      <c r="M17" s="7">
        <v>2673934101</v>
      </c>
      <c r="N17" s="7"/>
      <c r="O17" s="7">
        <v>2413841533</v>
      </c>
      <c r="P17" s="7"/>
      <c r="Q17" s="7">
        <f t="shared" si="1"/>
        <v>260092568</v>
      </c>
      <c r="R17" s="7"/>
      <c r="S17" s="7"/>
    </row>
    <row r="18" spans="1:19">
      <c r="A18" s="1" t="s">
        <v>40</v>
      </c>
      <c r="C18" s="7">
        <v>378190</v>
      </c>
      <c r="D18" s="7"/>
      <c r="E18" s="7">
        <v>889473494</v>
      </c>
      <c r="F18" s="7"/>
      <c r="G18" s="7">
        <v>920188399</v>
      </c>
      <c r="H18" s="7"/>
      <c r="I18" s="7">
        <f t="shared" si="0"/>
        <v>-30714905</v>
      </c>
      <c r="J18" s="7"/>
      <c r="K18" s="7">
        <v>378190</v>
      </c>
      <c r="L18" s="7"/>
      <c r="M18" s="7">
        <v>889473494</v>
      </c>
      <c r="N18" s="7"/>
      <c r="O18" s="7">
        <v>920188399</v>
      </c>
      <c r="P18" s="7"/>
      <c r="Q18" s="7">
        <f t="shared" si="1"/>
        <v>-30714905</v>
      </c>
      <c r="R18" s="7"/>
      <c r="S18" s="7"/>
    </row>
    <row r="19" spans="1:19">
      <c r="A19" s="1" t="s">
        <v>17</v>
      </c>
      <c r="C19" s="7">
        <v>204859</v>
      </c>
      <c r="D19" s="7"/>
      <c r="E19" s="7">
        <v>2193203757</v>
      </c>
      <c r="F19" s="7"/>
      <c r="G19" s="7">
        <v>2264477794</v>
      </c>
      <c r="H19" s="7"/>
      <c r="I19" s="7">
        <f t="shared" si="0"/>
        <v>-71274037</v>
      </c>
      <c r="J19" s="7"/>
      <c r="K19" s="7">
        <v>204859</v>
      </c>
      <c r="L19" s="7"/>
      <c r="M19" s="7">
        <v>2193203757</v>
      </c>
      <c r="N19" s="7"/>
      <c r="O19" s="7">
        <v>2264477794</v>
      </c>
      <c r="P19" s="7"/>
      <c r="Q19" s="7">
        <f t="shared" si="1"/>
        <v>-71274037</v>
      </c>
      <c r="R19" s="7"/>
      <c r="S19" s="7"/>
    </row>
    <row r="20" spans="1:19">
      <c r="A20" s="1" t="s">
        <v>67</v>
      </c>
      <c r="C20" s="7">
        <v>765</v>
      </c>
      <c r="D20" s="7"/>
      <c r="E20" s="7">
        <v>656251032</v>
      </c>
      <c r="F20" s="7"/>
      <c r="G20" s="7">
        <v>633404624</v>
      </c>
      <c r="H20" s="7"/>
      <c r="I20" s="7">
        <f t="shared" si="0"/>
        <v>22846408</v>
      </c>
      <c r="J20" s="7"/>
      <c r="K20" s="7">
        <v>765</v>
      </c>
      <c r="L20" s="7"/>
      <c r="M20" s="7">
        <v>656251032</v>
      </c>
      <c r="N20" s="7"/>
      <c r="O20" s="7">
        <v>633404624</v>
      </c>
      <c r="P20" s="7"/>
      <c r="Q20" s="7">
        <f t="shared" si="1"/>
        <v>22846408</v>
      </c>
      <c r="R20" s="7"/>
      <c r="S20" s="7"/>
    </row>
    <row r="21" spans="1:19">
      <c r="A21" s="1" t="s">
        <v>75</v>
      </c>
      <c r="C21" s="7">
        <v>1816</v>
      </c>
      <c r="D21" s="7"/>
      <c r="E21" s="7">
        <v>1702082481</v>
      </c>
      <c r="F21" s="7"/>
      <c r="G21" s="7">
        <v>1678024842</v>
      </c>
      <c r="H21" s="7"/>
      <c r="I21" s="7">
        <f t="shared" si="0"/>
        <v>24057639</v>
      </c>
      <c r="J21" s="7"/>
      <c r="K21" s="7">
        <v>1816</v>
      </c>
      <c r="L21" s="7"/>
      <c r="M21" s="7">
        <v>1702082481</v>
      </c>
      <c r="N21" s="7"/>
      <c r="O21" s="7">
        <v>1678024842</v>
      </c>
      <c r="P21" s="7"/>
      <c r="Q21" s="7">
        <f t="shared" si="1"/>
        <v>24057639</v>
      </c>
      <c r="R21" s="7"/>
      <c r="S21" s="7"/>
    </row>
    <row r="22" spans="1:19">
      <c r="A22" s="1" t="s">
        <v>59</v>
      </c>
      <c r="C22" s="7">
        <v>3300</v>
      </c>
      <c r="D22" s="7"/>
      <c r="E22" s="7">
        <v>3020503434</v>
      </c>
      <c r="F22" s="7"/>
      <c r="G22" s="7">
        <v>2962664919</v>
      </c>
      <c r="H22" s="7"/>
      <c r="I22" s="7">
        <f t="shared" si="0"/>
        <v>57838515</v>
      </c>
      <c r="J22" s="7"/>
      <c r="K22" s="7">
        <v>3300</v>
      </c>
      <c r="L22" s="7"/>
      <c r="M22" s="7">
        <v>3020503434</v>
      </c>
      <c r="N22" s="7"/>
      <c r="O22" s="7">
        <v>2962664919</v>
      </c>
      <c r="P22" s="7"/>
      <c r="Q22" s="7">
        <f t="shared" si="1"/>
        <v>57838515</v>
      </c>
      <c r="R22" s="7"/>
      <c r="S22" s="7"/>
    </row>
    <row r="23" spans="1:19">
      <c r="A23" s="1" t="s">
        <v>63</v>
      </c>
      <c r="C23" s="7">
        <v>1545</v>
      </c>
      <c r="D23" s="7"/>
      <c r="E23" s="7">
        <v>1346223452</v>
      </c>
      <c r="F23" s="7"/>
      <c r="G23" s="7">
        <v>1327825841</v>
      </c>
      <c r="H23" s="7"/>
      <c r="I23" s="7">
        <f t="shared" si="0"/>
        <v>18397611</v>
      </c>
      <c r="J23" s="7"/>
      <c r="K23" s="7">
        <v>1545</v>
      </c>
      <c r="L23" s="7"/>
      <c r="M23" s="7">
        <v>1346223452</v>
      </c>
      <c r="N23" s="7"/>
      <c r="O23" s="7">
        <v>1327825841</v>
      </c>
      <c r="P23" s="7"/>
      <c r="Q23" s="7">
        <f t="shared" si="1"/>
        <v>18397611</v>
      </c>
      <c r="R23" s="7"/>
      <c r="S23" s="7"/>
    </row>
    <row r="24" spans="1:19">
      <c r="A24" s="1" t="s">
        <v>71</v>
      </c>
      <c r="C24" s="7">
        <v>13900</v>
      </c>
      <c r="D24" s="7"/>
      <c r="E24" s="7">
        <v>12431713343</v>
      </c>
      <c r="F24" s="7"/>
      <c r="G24" s="7">
        <v>13056405097</v>
      </c>
      <c r="H24" s="7"/>
      <c r="I24" s="7">
        <f t="shared" si="0"/>
        <v>-624691754</v>
      </c>
      <c r="J24" s="7"/>
      <c r="K24" s="7">
        <v>13900</v>
      </c>
      <c r="L24" s="7"/>
      <c r="M24" s="7">
        <v>12431713343</v>
      </c>
      <c r="N24" s="7"/>
      <c r="O24" s="7">
        <v>13056405097</v>
      </c>
      <c r="P24" s="7"/>
      <c r="Q24" s="7">
        <f t="shared" si="1"/>
        <v>-624691754</v>
      </c>
      <c r="R24" s="7"/>
      <c r="S24" s="7"/>
    </row>
    <row r="25" spans="1:19">
      <c r="A25" s="1" t="s">
        <v>44</v>
      </c>
      <c r="C25" s="7" t="s">
        <v>44</v>
      </c>
      <c r="D25" s="7"/>
      <c r="E25" s="9">
        <f>SUM(E8:E24)</f>
        <v>47921152764</v>
      </c>
      <c r="F25" s="7"/>
      <c r="G25" s="9">
        <f>SUM(G8:G24)</f>
        <v>48124791317</v>
      </c>
      <c r="H25" s="7"/>
      <c r="I25" s="9">
        <f>SUM(I8:I24)</f>
        <v>-203638553</v>
      </c>
      <c r="J25" s="7"/>
      <c r="K25" s="7" t="s">
        <v>44</v>
      </c>
      <c r="L25" s="7"/>
      <c r="M25" s="9">
        <f>SUM(M8:M24)</f>
        <v>47921152764</v>
      </c>
      <c r="N25" s="7"/>
      <c r="O25" s="9">
        <f>SUM(O8:O24)</f>
        <v>48124791317</v>
      </c>
      <c r="P25" s="7"/>
      <c r="Q25" s="9">
        <f>SUM(Q8:Q24)</f>
        <v>-203638553</v>
      </c>
      <c r="R25" s="7"/>
      <c r="S25" s="7"/>
    </row>
    <row r="26" spans="1:19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>
      <c r="I27" s="4"/>
      <c r="J27" s="4"/>
      <c r="K27" s="4"/>
      <c r="L27" s="4"/>
      <c r="M27" s="4"/>
      <c r="N27" s="4"/>
      <c r="O27" s="4"/>
      <c r="P27" s="4"/>
      <c r="Q27" s="4"/>
    </row>
    <row r="28" spans="1:19">
      <c r="I28" s="4"/>
      <c r="J28" s="4"/>
      <c r="K28" s="4"/>
      <c r="L28" s="4"/>
      <c r="M28" s="4"/>
      <c r="N28" s="4"/>
      <c r="O28" s="4"/>
      <c r="P28" s="4"/>
      <c r="Q28" s="4"/>
    </row>
    <row r="29" spans="1:19">
      <c r="I29" s="4"/>
      <c r="J29" s="4"/>
      <c r="K29" s="4"/>
      <c r="L29" s="4"/>
      <c r="M29" s="4"/>
      <c r="N29" s="4"/>
      <c r="O29" s="4"/>
      <c r="P29" s="4"/>
      <c r="Q29" s="4"/>
    </row>
    <row r="30" spans="1:19">
      <c r="I30" s="7"/>
      <c r="J30" s="7"/>
      <c r="K30" s="7"/>
      <c r="L30" s="7"/>
      <c r="M30" s="7"/>
      <c r="N30" s="7"/>
      <c r="O30" s="7"/>
      <c r="P30" s="7"/>
      <c r="Q30" s="7"/>
    </row>
    <row r="31" spans="1:19">
      <c r="I31" s="4"/>
      <c r="J31" s="4"/>
      <c r="K31" s="4"/>
      <c r="L31" s="4"/>
      <c r="M31" s="4"/>
      <c r="N31" s="4"/>
      <c r="O31" s="4"/>
      <c r="P31" s="4"/>
      <c r="Q31" s="4"/>
    </row>
    <row r="32" spans="1:19">
      <c r="I32" s="4"/>
      <c r="J32" s="4"/>
      <c r="K32" s="4"/>
      <c r="L32" s="4"/>
      <c r="M32" s="4"/>
      <c r="N32" s="4"/>
      <c r="O32" s="4"/>
      <c r="P32" s="4"/>
      <c r="Q32" s="4"/>
    </row>
    <row r="33" spans="9:17">
      <c r="I33" s="4"/>
      <c r="J33" s="4"/>
      <c r="K33" s="4"/>
      <c r="L33" s="4"/>
      <c r="M33" s="4"/>
      <c r="N33" s="4"/>
      <c r="O33" s="4"/>
      <c r="P33" s="4"/>
      <c r="Q33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4"/>
  <sheetViews>
    <sheetView rightToLeft="1" topLeftCell="A4" workbookViewId="0">
      <selection activeCell="K23" sqref="K23"/>
    </sheetView>
  </sheetViews>
  <sheetFormatPr defaultRowHeight="24"/>
  <cols>
    <col min="1" max="1" width="28.85546875" style="1" customWidth="1"/>
    <col min="2" max="2" width="1" style="1" customWidth="1"/>
    <col min="3" max="3" width="16" style="1" customWidth="1"/>
    <col min="4" max="4" width="1" style="1" customWidth="1"/>
    <col min="5" max="5" width="20" style="1" customWidth="1"/>
    <col min="6" max="6" width="1" style="1" customWidth="1"/>
    <col min="7" max="7" width="20" style="1" customWidth="1"/>
    <col min="8" max="8" width="1" style="1" customWidth="1"/>
    <col min="9" max="9" width="28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0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  <c r="L3" s="16" t="s">
        <v>103</v>
      </c>
      <c r="M3" s="16" t="s">
        <v>103</v>
      </c>
      <c r="N3" s="16" t="s">
        <v>103</v>
      </c>
      <c r="O3" s="16" t="s">
        <v>103</v>
      </c>
      <c r="P3" s="16" t="s">
        <v>103</v>
      </c>
      <c r="Q3" s="16" t="s">
        <v>103</v>
      </c>
    </row>
    <row r="4" spans="1:1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4.75">
      <c r="A6" s="15" t="s">
        <v>3</v>
      </c>
      <c r="C6" s="15" t="s">
        <v>105</v>
      </c>
      <c r="D6" s="15" t="s">
        <v>105</v>
      </c>
      <c r="E6" s="15" t="s">
        <v>105</v>
      </c>
      <c r="F6" s="15" t="s">
        <v>105</v>
      </c>
      <c r="G6" s="15" t="s">
        <v>105</v>
      </c>
      <c r="H6" s="15" t="s">
        <v>105</v>
      </c>
      <c r="I6" s="15" t="s">
        <v>105</v>
      </c>
      <c r="K6" s="15" t="s">
        <v>106</v>
      </c>
      <c r="L6" s="15" t="s">
        <v>106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</row>
    <row r="7" spans="1:17" ht="24.75">
      <c r="A7" s="15" t="s">
        <v>3</v>
      </c>
      <c r="C7" s="15" t="s">
        <v>7</v>
      </c>
      <c r="E7" s="15" t="s">
        <v>112</v>
      </c>
      <c r="G7" s="15" t="s">
        <v>113</v>
      </c>
      <c r="I7" s="15" t="s">
        <v>115</v>
      </c>
      <c r="K7" s="15" t="s">
        <v>7</v>
      </c>
      <c r="M7" s="15" t="s">
        <v>112</v>
      </c>
      <c r="O7" s="15" t="s">
        <v>113</v>
      </c>
      <c r="Q7" s="15" t="s">
        <v>115</v>
      </c>
    </row>
    <row r="8" spans="1:17">
      <c r="A8" s="1" t="s">
        <v>15</v>
      </c>
      <c r="C8" s="7">
        <v>200000</v>
      </c>
      <c r="D8" s="7"/>
      <c r="E8" s="7">
        <v>391594133</v>
      </c>
      <c r="F8" s="7"/>
      <c r="G8" s="7">
        <v>381715210</v>
      </c>
      <c r="H8" s="7"/>
      <c r="I8" s="7">
        <v>9878923</v>
      </c>
      <c r="J8" s="7"/>
      <c r="K8" s="7">
        <v>200000</v>
      </c>
      <c r="L8" s="7"/>
      <c r="M8" s="7">
        <v>391594133</v>
      </c>
      <c r="N8" s="7"/>
      <c r="O8" s="7">
        <v>381715210</v>
      </c>
      <c r="P8" s="7"/>
      <c r="Q8" s="7">
        <v>9878923</v>
      </c>
    </row>
    <row r="9" spans="1:17">
      <c r="A9" s="1" t="s">
        <v>37</v>
      </c>
      <c r="C9" s="7">
        <v>76228</v>
      </c>
      <c r="D9" s="7"/>
      <c r="E9" s="7">
        <v>866571066</v>
      </c>
      <c r="F9" s="7"/>
      <c r="G9" s="7">
        <v>832003383</v>
      </c>
      <c r="H9" s="7"/>
      <c r="I9" s="7">
        <v>34567683</v>
      </c>
      <c r="J9" s="7"/>
      <c r="K9" s="7">
        <v>76228</v>
      </c>
      <c r="L9" s="7"/>
      <c r="M9" s="7">
        <v>866571066</v>
      </c>
      <c r="N9" s="7"/>
      <c r="O9" s="7">
        <v>832003383</v>
      </c>
      <c r="P9" s="7"/>
      <c r="Q9" s="7">
        <v>34567683</v>
      </c>
    </row>
    <row r="10" spans="1:17">
      <c r="A10" s="1" t="s">
        <v>31</v>
      </c>
      <c r="C10" s="7">
        <v>19039</v>
      </c>
      <c r="D10" s="7"/>
      <c r="E10" s="7">
        <v>498304506</v>
      </c>
      <c r="F10" s="7"/>
      <c r="G10" s="7">
        <v>482605815</v>
      </c>
      <c r="H10" s="7"/>
      <c r="I10" s="7">
        <v>15698691</v>
      </c>
      <c r="J10" s="7"/>
      <c r="K10" s="7">
        <v>19039</v>
      </c>
      <c r="L10" s="7"/>
      <c r="M10" s="7">
        <v>498304506</v>
      </c>
      <c r="N10" s="7"/>
      <c r="O10" s="7">
        <v>482605815</v>
      </c>
      <c r="P10" s="7"/>
      <c r="Q10" s="7">
        <v>15698691</v>
      </c>
    </row>
    <row r="11" spans="1:17">
      <c r="A11" s="1" t="s">
        <v>28</v>
      </c>
      <c r="C11" s="7">
        <v>53064</v>
      </c>
      <c r="D11" s="7"/>
      <c r="E11" s="7">
        <v>1314486890</v>
      </c>
      <c r="F11" s="7"/>
      <c r="G11" s="7">
        <v>1269650839</v>
      </c>
      <c r="H11" s="7"/>
      <c r="I11" s="7">
        <v>44836051</v>
      </c>
      <c r="J11" s="7"/>
      <c r="K11" s="7">
        <v>53064</v>
      </c>
      <c r="L11" s="7"/>
      <c r="M11" s="7">
        <v>1314486890</v>
      </c>
      <c r="N11" s="7"/>
      <c r="O11" s="7">
        <v>1269650839</v>
      </c>
      <c r="P11" s="7"/>
      <c r="Q11" s="7">
        <v>44836051</v>
      </c>
    </row>
    <row r="12" spans="1:17">
      <c r="A12" s="1" t="s">
        <v>27</v>
      </c>
      <c r="C12" s="7">
        <v>84773</v>
      </c>
      <c r="D12" s="7"/>
      <c r="E12" s="7">
        <v>720508749</v>
      </c>
      <c r="F12" s="7"/>
      <c r="G12" s="7">
        <v>701114757</v>
      </c>
      <c r="H12" s="7"/>
      <c r="I12" s="7">
        <v>19393992</v>
      </c>
      <c r="J12" s="7"/>
      <c r="K12" s="7">
        <v>84773</v>
      </c>
      <c r="L12" s="7"/>
      <c r="M12" s="7">
        <v>720508749</v>
      </c>
      <c r="N12" s="7"/>
      <c r="O12" s="7">
        <v>701114757</v>
      </c>
      <c r="P12" s="7"/>
      <c r="Q12" s="7">
        <v>19393992</v>
      </c>
    </row>
    <row r="13" spans="1:17">
      <c r="A13" s="1" t="s">
        <v>23</v>
      </c>
      <c r="C13" s="7">
        <v>163729</v>
      </c>
      <c r="D13" s="7"/>
      <c r="E13" s="7">
        <v>940706997</v>
      </c>
      <c r="F13" s="7"/>
      <c r="G13" s="7">
        <v>860972960</v>
      </c>
      <c r="H13" s="7"/>
      <c r="I13" s="7">
        <v>79734037</v>
      </c>
      <c r="J13" s="7"/>
      <c r="K13" s="7">
        <v>163729</v>
      </c>
      <c r="L13" s="7"/>
      <c r="M13" s="7">
        <v>940706997</v>
      </c>
      <c r="N13" s="7"/>
      <c r="O13" s="7">
        <v>860972960</v>
      </c>
      <c r="P13" s="7"/>
      <c r="Q13" s="7">
        <v>79734037</v>
      </c>
    </row>
    <row r="14" spans="1:17">
      <c r="A14" s="1" t="s">
        <v>21</v>
      </c>
      <c r="C14" s="7">
        <v>62574</v>
      </c>
      <c r="D14" s="7"/>
      <c r="E14" s="7">
        <v>1724131699</v>
      </c>
      <c r="F14" s="7"/>
      <c r="G14" s="7">
        <v>1735427003</v>
      </c>
      <c r="H14" s="7"/>
      <c r="I14" s="7">
        <v>-11295304</v>
      </c>
      <c r="J14" s="7"/>
      <c r="K14" s="7">
        <v>62574</v>
      </c>
      <c r="L14" s="7"/>
      <c r="M14" s="7">
        <v>1724131699</v>
      </c>
      <c r="N14" s="7"/>
      <c r="O14" s="7">
        <v>1735427003</v>
      </c>
      <c r="P14" s="7"/>
      <c r="Q14" s="7">
        <v>-11295304</v>
      </c>
    </row>
    <row r="15" spans="1:17">
      <c r="A15" s="1" t="s">
        <v>39</v>
      </c>
      <c r="C15" s="7">
        <v>460129</v>
      </c>
      <c r="D15" s="7"/>
      <c r="E15" s="7">
        <v>1744293703</v>
      </c>
      <c r="F15" s="7"/>
      <c r="G15" s="7">
        <v>1712015383</v>
      </c>
      <c r="H15" s="7"/>
      <c r="I15" s="7">
        <v>32278320</v>
      </c>
      <c r="J15" s="7"/>
      <c r="K15" s="7">
        <v>460129</v>
      </c>
      <c r="L15" s="7"/>
      <c r="M15" s="7">
        <v>1744293703</v>
      </c>
      <c r="N15" s="7"/>
      <c r="O15" s="7">
        <v>1712015383</v>
      </c>
      <c r="P15" s="7"/>
      <c r="Q15" s="7">
        <v>32278320</v>
      </c>
    </row>
    <row r="16" spans="1:17">
      <c r="A16" s="1" t="s">
        <v>17</v>
      </c>
      <c r="C16" s="7">
        <v>119465</v>
      </c>
      <c r="D16" s="7"/>
      <c r="E16" s="7">
        <v>1353380453</v>
      </c>
      <c r="F16" s="7"/>
      <c r="G16" s="7">
        <v>1320546512</v>
      </c>
      <c r="H16" s="7"/>
      <c r="I16" s="7">
        <v>32833941</v>
      </c>
      <c r="J16" s="7"/>
      <c r="K16" s="7">
        <v>119465</v>
      </c>
      <c r="L16" s="7"/>
      <c r="M16" s="7">
        <v>1353380453</v>
      </c>
      <c r="N16" s="7"/>
      <c r="O16" s="7">
        <v>1320546512</v>
      </c>
      <c r="P16" s="7"/>
      <c r="Q16" s="7">
        <v>32833941</v>
      </c>
    </row>
    <row r="17" spans="1:17">
      <c r="A17" s="1" t="s">
        <v>55</v>
      </c>
      <c r="C17" s="7">
        <v>5762</v>
      </c>
      <c r="D17" s="7"/>
      <c r="E17" s="7">
        <v>4553689778</v>
      </c>
      <c r="F17" s="7"/>
      <c r="G17" s="7">
        <v>4554035431</v>
      </c>
      <c r="H17" s="7"/>
      <c r="I17" s="7">
        <v>-345653</v>
      </c>
      <c r="J17" s="7"/>
      <c r="K17" s="7">
        <v>5762</v>
      </c>
      <c r="L17" s="7"/>
      <c r="M17" s="7">
        <v>4553689778</v>
      </c>
      <c r="N17" s="7"/>
      <c r="O17" s="7">
        <v>4554035431</v>
      </c>
      <c r="P17" s="7"/>
      <c r="Q17" s="7">
        <v>-345653</v>
      </c>
    </row>
    <row r="18" spans="1:17">
      <c r="A18" s="1" t="s">
        <v>63</v>
      </c>
      <c r="C18" s="7">
        <v>5824</v>
      </c>
      <c r="D18" s="7"/>
      <c r="E18" s="7">
        <v>4969743235</v>
      </c>
      <c r="F18" s="7"/>
      <c r="G18" s="7">
        <v>5005344773</v>
      </c>
      <c r="H18" s="7"/>
      <c r="I18" s="7">
        <v>-35601538</v>
      </c>
      <c r="J18" s="7"/>
      <c r="K18" s="7">
        <v>5824</v>
      </c>
      <c r="L18" s="7"/>
      <c r="M18" s="7">
        <v>4969743235</v>
      </c>
      <c r="N18" s="7"/>
      <c r="O18" s="7">
        <v>5005344773</v>
      </c>
      <c r="P18" s="7"/>
      <c r="Q18" s="7">
        <v>-35601538</v>
      </c>
    </row>
    <row r="19" spans="1:17">
      <c r="A19" s="1" t="s">
        <v>44</v>
      </c>
      <c r="C19" s="4" t="s">
        <v>44</v>
      </c>
      <c r="D19" s="4"/>
      <c r="E19" s="5">
        <f>SUM(E8:E18)</f>
        <v>19077411209</v>
      </c>
      <c r="F19" s="4"/>
      <c r="G19" s="5">
        <f>SUM(G8:G18)</f>
        <v>18855432066</v>
      </c>
      <c r="H19" s="4"/>
      <c r="I19" s="5">
        <f>SUM(I8:I18)</f>
        <v>221979143</v>
      </c>
      <c r="J19" s="4"/>
      <c r="K19" s="4" t="s">
        <v>44</v>
      </c>
      <c r="L19" s="4"/>
      <c r="M19" s="5">
        <f>SUM(M8:M18)</f>
        <v>19077411209</v>
      </c>
      <c r="N19" s="4"/>
      <c r="O19" s="5">
        <f>SUM(O8:O18)</f>
        <v>18855432066</v>
      </c>
      <c r="P19" s="4"/>
      <c r="Q19" s="5">
        <f>SUM(Q8:Q18)</f>
        <v>221979143</v>
      </c>
    </row>
    <row r="20" spans="1:17"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G21" s="2"/>
    </row>
    <row r="22" spans="1:17">
      <c r="G22" s="2"/>
    </row>
    <row r="23" spans="1:17">
      <c r="G23" s="2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G24" s="2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5"/>
  <sheetViews>
    <sheetView rightToLeft="1" topLeftCell="A7" workbookViewId="0">
      <selection activeCell="K19" sqref="K19"/>
    </sheetView>
  </sheetViews>
  <sheetFormatPr defaultRowHeight="24"/>
  <cols>
    <col min="1" max="1" width="27.7109375" style="1" bestFit="1" customWidth="1"/>
    <col min="2" max="2" width="1" style="1" customWidth="1"/>
    <col min="3" max="3" width="19" style="1" customWidth="1"/>
    <col min="4" max="4" width="1" style="1" customWidth="1"/>
    <col min="5" max="5" width="21" style="1" customWidth="1"/>
    <col min="6" max="6" width="1" style="1" customWidth="1"/>
    <col min="7" max="7" width="19" style="1" customWidth="1"/>
    <col min="8" max="8" width="1" style="1" customWidth="1"/>
    <col min="9" max="9" width="20" style="1" customWidth="1"/>
    <col min="10" max="10" width="1" style="1" customWidth="1"/>
    <col min="11" max="11" width="23" style="1" customWidth="1"/>
    <col min="12" max="12" width="1" style="1" customWidth="1"/>
    <col min="13" max="13" width="19" style="1" customWidth="1"/>
    <col min="14" max="14" width="1" style="1" customWidth="1"/>
    <col min="15" max="15" width="21" style="1" customWidth="1"/>
    <col min="16" max="16" width="1" style="1" customWidth="1"/>
    <col min="17" max="17" width="19" style="1" customWidth="1"/>
    <col min="18" max="18" width="1" style="1" customWidth="1"/>
    <col min="19" max="19" width="20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</row>
    <row r="3" spans="1:21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  <c r="L3" s="16" t="s">
        <v>103</v>
      </c>
      <c r="M3" s="16" t="s">
        <v>103</v>
      </c>
      <c r="N3" s="16" t="s">
        <v>103</v>
      </c>
      <c r="O3" s="16" t="s">
        <v>103</v>
      </c>
      <c r="P3" s="16" t="s">
        <v>103</v>
      </c>
      <c r="Q3" s="16" t="s">
        <v>103</v>
      </c>
      <c r="R3" s="16" t="s">
        <v>103</v>
      </c>
      <c r="S3" s="16" t="s">
        <v>103</v>
      </c>
      <c r="T3" s="16" t="s">
        <v>103</v>
      </c>
      <c r="U3" s="16" t="s">
        <v>103</v>
      </c>
    </row>
    <row r="4" spans="1:21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</row>
    <row r="6" spans="1:21" ht="24.75">
      <c r="A6" s="15" t="s">
        <v>3</v>
      </c>
      <c r="C6" s="15" t="s">
        <v>105</v>
      </c>
      <c r="D6" s="15" t="s">
        <v>105</v>
      </c>
      <c r="E6" s="15" t="s">
        <v>105</v>
      </c>
      <c r="F6" s="15" t="s">
        <v>105</v>
      </c>
      <c r="G6" s="15" t="s">
        <v>105</v>
      </c>
      <c r="H6" s="15" t="s">
        <v>105</v>
      </c>
      <c r="I6" s="15" t="s">
        <v>105</v>
      </c>
      <c r="J6" s="15" t="s">
        <v>105</v>
      </c>
      <c r="K6" s="15" t="s">
        <v>105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  <c r="R6" s="15" t="s">
        <v>106</v>
      </c>
      <c r="S6" s="15" t="s">
        <v>106</v>
      </c>
      <c r="T6" s="15" t="s">
        <v>106</v>
      </c>
      <c r="U6" s="15" t="s">
        <v>106</v>
      </c>
    </row>
    <row r="7" spans="1:21" ht="24.75">
      <c r="A7" s="15" t="s">
        <v>3</v>
      </c>
      <c r="C7" s="15" t="s">
        <v>116</v>
      </c>
      <c r="E7" s="15" t="s">
        <v>117</v>
      </c>
      <c r="G7" s="15" t="s">
        <v>118</v>
      </c>
      <c r="I7" s="15" t="s">
        <v>86</v>
      </c>
      <c r="K7" s="15" t="s">
        <v>119</v>
      </c>
      <c r="M7" s="15" t="s">
        <v>116</v>
      </c>
      <c r="O7" s="15" t="s">
        <v>117</v>
      </c>
      <c r="Q7" s="15" t="s">
        <v>118</v>
      </c>
      <c r="S7" s="15" t="s">
        <v>86</v>
      </c>
      <c r="U7" s="15" t="s">
        <v>119</v>
      </c>
    </row>
    <row r="8" spans="1:21">
      <c r="A8" s="1" t="s">
        <v>15</v>
      </c>
      <c r="C8" s="7">
        <v>0</v>
      </c>
      <c r="D8" s="7"/>
      <c r="E8" s="7">
        <v>-219976494</v>
      </c>
      <c r="F8" s="7"/>
      <c r="G8" s="7">
        <v>9878923</v>
      </c>
      <c r="H8" s="7"/>
      <c r="I8" s="7">
        <f>C8+E8+G8</f>
        <v>-210097571</v>
      </c>
      <c r="K8" s="11">
        <f>I8/$I$24</f>
        <v>-0.37798253481731653</v>
      </c>
      <c r="M8" s="7">
        <v>0</v>
      </c>
      <c r="N8" s="7"/>
      <c r="O8" s="7">
        <v>-219976494</v>
      </c>
      <c r="P8" s="7"/>
      <c r="Q8" s="7">
        <v>9878923</v>
      </c>
      <c r="R8" s="7"/>
      <c r="S8" s="7">
        <f>M8+O8+Q8</f>
        <v>-210097571</v>
      </c>
      <c r="U8" s="11">
        <f>S8/$S$24</f>
        <v>-0.37798253073718951</v>
      </c>
    </row>
    <row r="9" spans="1:21">
      <c r="A9" s="1" t="s">
        <v>37</v>
      </c>
      <c r="C9" s="7">
        <v>0</v>
      </c>
      <c r="D9" s="7"/>
      <c r="E9" s="7">
        <v>-90661758</v>
      </c>
      <c r="F9" s="7"/>
      <c r="G9" s="7">
        <v>34567683</v>
      </c>
      <c r="H9" s="7"/>
      <c r="I9" s="7">
        <f t="shared" ref="I9:I23" si="0">C9+E9+G9</f>
        <v>-56094075</v>
      </c>
      <c r="K9" s="11">
        <f t="shared" ref="K9:K23" si="1">I9/$I$24</f>
        <v>-0.10091778099011275</v>
      </c>
      <c r="M9" s="7">
        <v>0</v>
      </c>
      <c r="N9" s="7"/>
      <c r="O9" s="7">
        <v>-90661758</v>
      </c>
      <c r="P9" s="7"/>
      <c r="Q9" s="7">
        <v>34567683</v>
      </c>
      <c r="R9" s="7"/>
      <c r="S9" s="7">
        <f t="shared" ref="S9:S23" si="2">M9+O9+Q9</f>
        <v>-56094075</v>
      </c>
      <c r="U9" s="11">
        <f t="shared" ref="U9:U23" si="3">S9/$S$24</f>
        <v>-0.10091777990075723</v>
      </c>
    </row>
    <row r="10" spans="1:21">
      <c r="A10" s="1" t="s">
        <v>31</v>
      </c>
      <c r="C10" s="7">
        <v>0</v>
      </c>
      <c r="D10" s="7"/>
      <c r="E10" s="7">
        <v>72967253</v>
      </c>
      <c r="F10" s="7"/>
      <c r="G10" s="7">
        <v>15698691</v>
      </c>
      <c r="H10" s="7"/>
      <c r="I10" s="7">
        <f t="shared" si="0"/>
        <v>88665944</v>
      </c>
      <c r="K10" s="11">
        <f t="shared" si="1"/>
        <v>0.15951720957825941</v>
      </c>
      <c r="M10" s="7">
        <v>0</v>
      </c>
      <c r="N10" s="7"/>
      <c r="O10" s="7">
        <v>72967253</v>
      </c>
      <c r="P10" s="7"/>
      <c r="Q10" s="7">
        <v>15698691</v>
      </c>
      <c r="R10" s="7"/>
      <c r="S10" s="7">
        <f t="shared" si="2"/>
        <v>88665944</v>
      </c>
      <c r="U10" s="11">
        <f t="shared" si="3"/>
        <v>0.1595172078563532</v>
      </c>
    </row>
    <row r="11" spans="1:21">
      <c r="A11" s="1" t="s">
        <v>28</v>
      </c>
      <c r="C11" s="7">
        <v>0</v>
      </c>
      <c r="D11" s="7"/>
      <c r="E11" s="7">
        <v>0</v>
      </c>
      <c r="F11" s="7"/>
      <c r="G11" s="7">
        <v>44836051</v>
      </c>
      <c r="H11" s="7"/>
      <c r="I11" s="7">
        <f t="shared" si="0"/>
        <v>44836051</v>
      </c>
      <c r="K11" s="11">
        <f t="shared" si="1"/>
        <v>8.0663684627646073E-2</v>
      </c>
      <c r="M11" s="7">
        <v>0</v>
      </c>
      <c r="N11" s="7"/>
      <c r="O11" s="7">
        <v>0</v>
      </c>
      <c r="P11" s="7"/>
      <c r="Q11" s="7">
        <v>44836051</v>
      </c>
      <c r="R11" s="7"/>
      <c r="S11" s="7">
        <f t="shared" si="2"/>
        <v>44836051</v>
      </c>
      <c r="U11" s="11">
        <f t="shared" si="3"/>
        <v>8.0663683756923094E-2</v>
      </c>
    </row>
    <row r="12" spans="1:21">
      <c r="A12" s="1" t="s">
        <v>27</v>
      </c>
      <c r="C12" s="7">
        <v>0</v>
      </c>
      <c r="D12" s="7"/>
      <c r="E12" s="7">
        <v>0</v>
      </c>
      <c r="F12" s="7"/>
      <c r="G12" s="7">
        <v>19393992</v>
      </c>
      <c r="H12" s="7"/>
      <c r="I12" s="7">
        <f t="shared" si="0"/>
        <v>19393992</v>
      </c>
      <c r="K12" s="11">
        <f t="shared" si="1"/>
        <v>3.4891361292257672E-2</v>
      </c>
      <c r="M12" s="7">
        <v>0</v>
      </c>
      <c r="N12" s="7"/>
      <c r="O12" s="7">
        <v>0</v>
      </c>
      <c r="P12" s="7"/>
      <c r="Q12" s="7">
        <v>19393992</v>
      </c>
      <c r="R12" s="7"/>
      <c r="S12" s="7">
        <f t="shared" si="2"/>
        <v>19393992</v>
      </c>
      <c r="U12" s="11">
        <f t="shared" si="3"/>
        <v>3.4891360915623379E-2</v>
      </c>
    </row>
    <row r="13" spans="1:21">
      <c r="A13" s="1" t="s">
        <v>23</v>
      </c>
      <c r="C13" s="7">
        <v>0</v>
      </c>
      <c r="D13" s="7"/>
      <c r="E13" s="7">
        <v>260092568</v>
      </c>
      <c r="F13" s="7"/>
      <c r="G13" s="7">
        <v>79734037</v>
      </c>
      <c r="H13" s="7"/>
      <c r="I13" s="7">
        <f t="shared" si="0"/>
        <v>339826605</v>
      </c>
      <c r="K13" s="11">
        <f t="shared" si="1"/>
        <v>0.61137556681349237</v>
      </c>
      <c r="M13" s="7">
        <v>0</v>
      </c>
      <c r="N13" s="7"/>
      <c r="O13" s="7">
        <v>260092568</v>
      </c>
      <c r="P13" s="7"/>
      <c r="Q13" s="7">
        <v>79734037</v>
      </c>
      <c r="R13" s="7"/>
      <c r="S13" s="7">
        <f t="shared" si="2"/>
        <v>339826605</v>
      </c>
      <c r="U13" s="11">
        <f t="shared" si="3"/>
        <v>0.61137556021400774</v>
      </c>
    </row>
    <row r="14" spans="1:21">
      <c r="A14" s="1" t="s">
        <v>21</v>
      </c>
      <c r="C14" s="7">
        <v>0</v>
      </c>
      <c r="D14" s="7"/>
      <c r="E14" s="7">
        <v>0</v>
      </c>
      <c r="F14" s="7"/>
      <c r="G14" s="7">
        <v>-11295304</v>
      </c>
      <c r="H14" s="7"/>
      <c r="I14" s="7">
        <f t="shared" si="0"/>
        <v>-11295304</v>
      </c>
      <c r="K14" s="11">
        <f t="shared" si="1"/>
        <v>-2.0321166099784061E-2</v>
      </c>
      <c r="M14" s="7">
        <v>0</v>
      </c>
      <c r="N14" s="7"/>
      <c r="O14" s="7">
        <v>0</v>
      </c>
      <c r="P14" s="7"/>
      <c r="Q14" s="7">
        <v>-11295304</v>
      </c>
      <c r="R14" s="7"/>
      <c r="S14" s="7">
        <f t="shared" si="2"/>
        <v>-11295304</v>
      </c>
      <c r="U14" s="11">
        <f t="shared" si="3"/>
        <v>-2.0321165880427528E-2</v>
      </c>
    </row>
    <row r="15" spans="1:21">
      <c r="A15" s="1" t="s">
        <v>39</v>
      </c>
      <c r="C15" s="7">
        <v>0</v>
      </c>
      <c r="D15" s="7"/>
      <c r="E15" s="7">
        <v>0</v>
      </c>
      <c r="F15" s="7"/>
      <c r="G15" s="7">
        <v>32278320</v>
      </c>
      <c r="H15" s="7"/>
      <c r="I15" s="7">
        <f t="shared" si="0"/>
        <v>32278320</v>
      </c>
      <c r="K15" s="11">
        <f t="shared" si="1"/>
        <v>5.8071310178281328E-2</v>
      </c>
      <c r="M15" s="7">
        <v>0</v>
      </c>
      <c r="N15" s="7"/>
      <c r="O15" s="7">
        <v>0</v>
      </c>
      <c r="P15" s="7"/>
      <c r="Q15" s="7">
        <v>32278320</v>
      </c>
      <c r="R15" s="7"/>
      <c r="S15" s="7">
        <f t="shared" si="2"/>
        <v>32278320</v>
      </c>
      <c r="U15" s="11">
        <f t="shared" si="3"/>
        <v>5.8071309551431416E-2</v>
      </c>
    </row>
    <row r="16" spans="1:21">
      <c r="A16" s="1" t="s">
        <v>17</v>
      </c>
      <c r="C16" s="7">
        <v>0</v>
      </c>
      <c r="D16" s="7"/>
      <c r="E16" s="7">
        <v>-71274036</v>
      </c>
      <c r="F16" s="7"/>
      <c r="G16" s="7">
        <v>32833941</v>
      </c>
      <c r="H16" s="7"/>
      <c r="I16" s="7">
        <f t="shared" si="0"/>
        <v>-38440095</v>
      </c>
      <c r="K16" s="11">
        <f t="shared" si="1"/>
        <v>-6.9156842116553804E-2</v>
      </c>
      <c r="M16" s="7">
        <v>0</v>
      </c>
      <c r="N16" s="7"/>
      <c r="O16" s="7">
        <v>-71274036</v>
      </c>
      <c r="P16" s="7"/>
      <c r="Q16" s="7">
        <v>32833941</v>
      </c>
      <c r="R16" s="7"/>
      <c r="S16" s="7">
        <f t="shared" si="2"/>
        <v>-38440095</v>
      </c>
      <c r="U16" s="11">
        <f t="shared" si="3"/>
        <v>-6.9156841370041286E-2</v>
      </c>
    </row>
    <row r="17" spans="1:21">
      <c r="A17" s="1" t="s">
        <v>42</v>
      </c>
      <c r="C17" s="7">
        <v>0</v>
      </c>
      <c r="D17" s="7"/>
      <c r="E17" s="7">
        <v>-11663808</v>
      </c>
      <c r="F17" s="7"/>
      <c r="G17" s="7">
        <v>0</v>
      </c>
      <c r="H17" s="7"/>
      <c r="I17" s="7">
        <f t="shared" si="0"/>
        <v>-11663808</v>
      </c>
      <c r="K17" s="11">
        <f t="shared" si="1"/>
        <v>-2.0984134621254116E-2</v>
      </c>
      <c r="M17" s="7">
        <v>0</v>
      </c>
      <c r="N17" s="7"/>
      <c r="O17" s="7">
        <v>-11663808</v>
      </c>
      <c r="P17" s="7"/>
      <c r="Q17" s="7">
        <v>0</v>
      </c>
      <c r="R17" s="7"/>
      <c r="S17" s="7">
        <f t="shared" si="2"/>
        <v>-11663808</v>
      </c>
      <c r="U17" s="11">
        <f t="shared" si="3"/>
        <v>-2.0984134394741179E-2</v>
      </c>
    </row>
    <row r="18" spans="1:21">
      <c r="A18" s="1" t="s">
        <v>25</v>
      </c>
      <c r="C18" s="7">
        <v>0</v>
      </c>
      <c r="D18" s="7"/>
      <c r="E18" s="7">
        <v>-104375250</v>
      </c>
      <c r="F18" s="7"/>
      <c r="G18" s="7">
        <v>0</v>
      </c>
      <c r="H18" s="7"/>
      <c r="I18" s="7">
        <f t="shared" si="0"/>
        <v>-104375250</v>
      </c>
      <c r="K18" s="11">
        <f t="shared" si="1"/>
        <v>-0.18777952253046806</v>
      </c>
      <c r="M18" s="7">
        <v>0</v>
      </c>
      <c r="N18" s="7"/>
      <c r="O18" s="7">
        <v>-104375250</v>
      </c>
      <c r="P18" s="7"/>
      <c r="Q18" s="7">
        <v>0</v>
      </c>
      <c r="R18" s="7"/>
      <c r="S18" s="7">
        <f t="shared" si="2"/>
        <v>-104375250</v>
      </c>
      <c r="U18" s="11">
        <f t="shared" si="3"/>
        <v>-0.18777952050348473</v>
      </c>
    </row>
    <row r="19" spans="1:21">
      <c r="A19" s="1" t="s">
        <v>35</v>
      </c>
      <c r="C19" s="7">
        <v>0</v>
      </c>
      <c r="D19" s="7"/>
      <c r="E19" s="7">
        <v>278514911</v>
      </c>
      <c r="F19" s="7"/>
      <c r="G19" s="7">
        <v>0</v>
      </c>
      <c r="H19" s="7"/>
      <c r="I19" s="7">
        <f t="shared" si="0"/>
        <v>278514911</v>
      </c>
      <c r="K19" s="11">
        <f t="shared" si="1"/>
        <v>0.5010708669459073</v>
      </c>
      <c r="M19" s="7">
        <v>0</v>
      </c>
      <c r="N19" s="7"/>
      <c r="O19" s="7">
        <v>278514917</v>
      </c>
      <c r="P19" s="7"/>
      <c r="Q19" s="7">
        <v>0</v>
      </c>
      <c r="R19" s="7"/>
      <c r="S19" s="7">
        <f t="shared" si="2"/>
        <v>278514917</v>
      </c>
      <c r="U19" s="11">
        <f t="shared" si="3"/>
        <v>0.50107087233159064</v>
      </c>
    </row>
    <row r="20" spans="1:21">
      <c r="A20" s="1" t="s">
        <v>29</v>
      </c>
      <c r="C20" s="7">
        <v>0</v>
      </c>
      <c r="D20" s="7"/>
      <c r="E20" s="7">
        <v>223273153</v>
      </c>
      <c r="F20" s="7"/>
      <c r="G20" s="7">
        <v>0</v>
      </c>
      <c r="H20" s="7"/>
      <c r="I20" s="7">
        <f t="shared" si="0"/>
        <v>223273153</v>
      </c>
      <c r="K20" s="11">
        <f t="shared" si="1"/>
        <v>0.40168647322245593</v>
      </c>
      <c r="M20" s="7">
        <v>0</v>
      </c>
      <c r="N20" s="7"/>
      <c r="O20" s="7">
        <v>223273153</v>
      </c>
      <c r="P20" s="7"/>
      <c r="Q20" s="7">
        <v>0</v>
      </c>
      <c r="R20" s="7"/>
      <c r="S20" s="7">
        <f t="shared" si="2"/>
        <v>223273153</v>
      </c>
      <c r="U20" s="11">
        <f t="shared" si="3"/>
        <v>0.40168646888645715</v>
      </c>
    </row>
    <row r="21" spans="1:21">
      <c r="A21" s="1" t="s">
        <v>33</v>
      </c>
      <c r="C21" s="7">
        <v>0</v>
      </c>
      <c r="D21" s="7"/>
      <c r="E21" s="7">
        <v>37454015</v>
      </c>
      <c r="F21" s="7"/>
      <c r="G21" s="7">
        <v>0</v>
      </c>
      <c r="H21" s="7"/>
      <c r="I21" s="7">
        <f t="shared" si="0"/>
        <v>37454015</v>
      </c>
      <c r="K21" s="11">
        <f t="shared" si="1"/>
        <v>6.738280438656663E-2</v>
      </c>
      <c r="M21" s="7">
        <v>0</v>
      </c>
      <c r="N21" s="7"/>
      <c r="O21" s="7">
        <v>37454015</v>
      </c>
      <c r="P21" s="7"/>
      <c r="Q21" s="7">
        <v>0</v>
      </c>
      <c r="R21" s="7"/>
      <c r="S21" s="7">
        <f t="shared" si="2"/>
        <v>37454015</v>
      </c>
      <c r="U21" s="11">
        <f t="shared" si="3"/>
        <v>6.7382803659203933E-2</v>
      </c>
    </row>
    <row r="22" spans="1:21">
      <c r="A22" s="1" t="s">
        <v>19</v>
      </c>
      <c r="C22" s="7">
        <v>0</v>
      </c>
      <c r="D22" s="7"/>
      <c r="E22" s="7">
        <v>-45722622</v>
      </c>
      <c r="F22" s="7"/>
      <c r="G22" s="7">
        <v>0</v>
      </c>
      <c r="H22" s="7"/>
      <c r="I22" s="7">
        <f t="shared" si="0"/>
        <v>-45722622</v>
      </c>
      <c r="K22" s="11">
        <f t="shared" si="1"/>
        <v>-8.2258697612710624E-2</v>
      </c>
      <c r="M22" s="7">
        <v>0</v>
      </c>
      <c r="N22" s="7"/>
      <c r="O22" s="7">
        <v>-45722622</v>
      </c>
      <c r="P22" s="7"/>
      <c r="Q22" s="7">
        <v>0</v>
      </c>
      <c r="R22" s="7"/>
      <c r="S22" s="7">
        <f t="shared" si="2"/>
        <v>-45722622</v>
      </c>
      <c r="U22" s="11">
        <f t="shared" si="3"/>
        <v>-8.2258696724770305E-2</v>
      </c>
    </row>
    <row r="23" spans="1:21">
      <c r="A23" s="1" t="s">
        <v>40</v>
      </c>
      <c r="C23" s="7">
        <v>0</v>
      </c>
      <c r="D23" s="7"/>
      <c r="E23" s="7">
        <v>-30714904</v>
      </c>
      <c r="F23" s="7"/>
      <c r="G23" s="7">
        <v>0</v>
      </c>
      <c r="H23" s="7"/>
      <c r="I23" s="7">
        <f t="shared" si="0"/>
        <v>-30714904</v>
      </c>
      <c r="K23" s="11">
        <f t="shared" si="1"/>
        <v>-5.5258598256666826E-2</v>
      </c>
      <c r="M23" s="7">
        <v>0</v>
      </c>
      <c r="N23" s="7"/>
      <c r="O23" s="7">
        <v>-30714904</v>
      </c>
      <c r="P23" s="7"/>
      <c r="Q23" s="7">
        <v>0</v>
      </c>
      <c r="R23" s="7"/>
      <c r="S23" s="7">
        <f t="shared" si="2"/>
        <v>-30714904</v>
      </c>
      <c r="U23" s="11">
        <f t="shared" si="3"/>
        <v>-5.5258597660178689E-2</v>
      </c>
    </row>
    <row r="24" spans="1:21">
      <c r="A24" s="1" t="s">
        <v>44</v>
      </c>
      <c r="C24" s="9">
        <f>SUM(C8:C23)</f>
        <v>0</v>
      </c>
      <c r="D24" s="7"/>
      <c r="E24" s="9">
        <f>SUM(E8:E23)</f>
        <v>297913028</v>
      </c>
      <c r="F24" s="7"/>
      <c r="G24" s="9">
        <f>SUM(G8:G23)</f>
        <v>257926334</v>
      </c>
      <c r="H24" s="7"/>
      <c r="I24" s="9">
        <f>SUM(I8:I23)</f>
        <v>555839362</v>
      </c>
      <c r="K24" s="12">
        <f>SUM(K8:K23)</f>
        <v>0.99999999999999989</v>
      </c>
      <c r="M24" s="5">
        <f>SUM(M8:M23)</f>
        <v>0</v>
      </c>
      <c r="N24" s="4"/>
      <c r="O24" s="5">
        <f>SUM(O8:O23)</f>
        <v>297913034</v>
      </c>
      <c r="P24" s="4"/>
      <c r="Q24" s="5">
        <f>SUM(Q8:Q23)</f>
        <v>257926334</v>
      </c>
      <c r="R24" s="4"/>
      <c r="S24" s="5">
        <f>SUM(S8:S23)</f>
        <v>555839368</v>
      </c>
      <c r="U24" s="12">
        <f>SUM(U8:U23)</f>
        <v>1</v>
      </c>
    </row>
    <row r="25" spans="1:21">
      <c r="E25" s="10"/>
      <c r="G25" s="10"/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4"/>
  <sheetViews>
    <sheetView rightToLeft="1" workbookViewId="0">
      <selection activeCell="Q8" sqref="Q8"/>
    </sheetView>
  </sheetViews>
  <sheetFormatPr defaultRowHeight="24"/>
  <cols>
    <col min="1" max="1" width="32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19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19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  <c r="L3" s="16" t="s">
        <v>103</v>
      </c>
      <c r="M3" s="16" t="s">
        <v>103</v>
      </c>
      <c r="N3" s="16" t="s">
        <v>103</v>
      </c>
      <c r="O3" s="16" t="s">
        <v>103</v>
      </c>
      <c r="P3" s="16" t="s">
        <v>103</v>
      </c>
      <c r="Q3" s="16" t="s">
        <v>103</v>
      </c>
    </row>
    <row r="4" spans="1:1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4.75">
      <c r="A6" s="15" t="s">
        <v>107</v>
      </c>
      <c r="C6" s="15" t="s">
        <v>105</v>
      </c>
      <c r="D6" s="15" t="s">
        <v>105</v>
      </c>
      <c r="E6" s="15" t="s">
        <v>105</v>
      </c>
      <c r="F6" s="15" t="s">
        <v>105</v>
      </c>
      <c r="G6" s="15" t="s">
        <v>105</v>
      </c>
      <c r="H6" s="15" t="s">
        <v>105</v>
      </c>
      <c r="I6" s="15" t="s">
        <v>105</v>
      </c>
      <c r="K6" s="15" t="s">
        <v>106</v>
      </c>
      <c r="L6" s="15" t="s">
        <v>106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</row>
    <row r="7" spans="1:17" ht="24.75">
      <c r="A7" s="15" t="s">
        <v>107</v>
      </c>
      <c r="C7" s="15" t="s">
        <v>120</v>
      </c>
      <c r="E7" s="15" t="s">
        <v>117</v>
      </c>
      <c r="G7" s="15" t="s">
        <v>118</v>
      </c>
      <c r="I7" s="15" t="s">
        <v>121</v>
      </c>
      <c r="K7" s="15" t="s">
        <v>120</v>
      </c>
      <c r="M7" s="15" t="s">
        <v>117</v>
      </c>
      <c r="O7" s="15" t="s">
        <v>118</v>
      </c>
      <c r="Q7" s="15" t="s">
        <v>121</v>
      </c>
    </row>
    <row r="8" spans="1:17">
      <c r="A8" s="1" t="s">
        <v>55</v>
      </c>
      <c r="C8" s="7">
        <v>0</v>
      </c>
      <c r="D8" s="7"/>
      <c r="E8" s="7">
        <v>0</v>
      </c>
      <c r="F8" s="7"/>
      <c r="G8" s="7">
        <v>-345653</v>
      </c>
      <c r="H8" s="7"/>
      <c r="I8" s="7">
        <f>C8+E8+G8</f>
        <v>-345653</v>
      </c>
      <c r="J8" s="7"/>
      <c r="K8" s="7">
        <v>0</v>
      </c>
      <c r="L8" s="7"/>
      <c r="M8" s="7">
        <v>0</v>
      </c>
      <c r="N8" s="7"/>
      <c r="O8" s="7">
        <v>-345653</v>
      </c>
      <c r="P8" s="7"/>
      <c r="Q8" s="7">
        <v>-345653</v>
      </c>
    </row>
    <row r="9" spans="1:17">
      <c r="A9" s="1" t="s">
        <v>63</v>
      </c>
      <c r="C9" s="7">
        <v>0</v>
      </c>
      <c r="D9" s="7"/>
      <c r="E9" s="7">
        <v>18397611</v>
      </c>
      <c r="F9" s="7"/>
      <c r="G9" s="7">
        <v>-35601538</v>
      </c>
      <c r="H9" s="7"/>
      <c r="I9" s="7">
        <f t="shared" ref="I9:I13" si="0">C9+E9+G9</f>
        <v>-17203927</v>
      </c>
      <c r="J9" s="7"/>
      <c r="K9" s="7">
        <v>0</v>
      </c>
      <c r="L9" s="7"/>
      <c r="M9" s="7">
        <v>18397611</v>
      </c>
      <c r="N9" s="7"/>
      <c r="O9" s="7">
        <v>-35601538</v>
      </c>
      <c r="P9" s="7"/>
      <c r="Q9" s="7">
        <v>-17203927</v>
      </c>
    </row>
    <row r="10" spans="1:17">
      <c r="A10" s="1" t="s">
        <v>71</v>
      </c>
      <c r="C10" s="7">
        <v>234652228</v>
      </c>
      <c r="D10" s="7"/>
      <c r="E10" s="7">
        <v>-624691753</v>
      </c>
      <c r="F10" s="7"/>
      <c r="G10" s="7">
        <v>0</v>
      </c>
      <c r="H10" s="7"/>
      <c r="I10" s="7">
        <f t="shared" si="0"/>
        <v>-390039525</v>
      </c>
      <c r="J10" s="7"/>
      <c r="K10" s="7">
        <v>234652228</v>
      </c>
      <c r="L10" s="7"/>
      <c r="M10" s="7">
        <v>-624691753</v>
      </c>
      <c r="N10" s="7"/>
      <c r="O10" s="7">
        <v>0</v>
      </c>
      <c r="P10" s="7"/>
      <c r="Q10" s="7">
        <v>-390039525</v>
      </c>
    </row>
    <row r="11" spans="1:17">
      <c r="A11" s="1" t="s">
        <v>75</v>
      </c>
      <c r="C11" s="7">
        <v>28845144</v>
      </c>
      <c r="D11" s="7"/>
      <c r="E11" s="7">
        <v>24057639</v>
      </c>
      <c r="F11" s="7"/>
      <c r="G11" s="7">
        <v>0</v>
      </c>
      <c r="H11" s="7"/>
      <c r="I11" s="7">
        <f t="shared" si="0"/>
        <v>52902783</v>
      </c>
      <c r="J11" s="7"/>
      <c r="K11" s="7">
        <v>28845144</v>
      </c>
      <c r="L11" s="7"/>
      <c r="M11" s="7">
        <v>24057639</v>
      </c>
      <c r="N11" s="7"/>
      <c r="O11" s="7">
        <v>0</v>
      </c>
      <c r="P11" s="7"/>
      <c r="Q11" s="7">
        <v>52902783</v>
      </c>
    </row>
    <row r="12" spans="1:17">
      <c r="A12" s="1" t="s">
        <v>67</v>
      </c>
      <c r="C12" s="7">
        <v>0</v>
      </c>
      <c r="D12" s="7"/>
      <c r="E12" s="7">
        <v>22846408</v>
      </c>
      <c r="F12" s="7"/>
      <c r="G12" s="7">
        <v>0</v>
      </c>
      <c r="H12" s="7"/>
      <c r="I12" s="7">
        <f t="shared" si="0"/>
        <v>22846408</v>
      </c>
      <c r="J12" s="7"/>
      <c r="K12" s="7">
        <v>0</v>
      </c>
      <c r="L12" s="7"/>
      <c r="M12" s="7">
        <v>22846408</v>
      </c>
      <c r="N12" s="7"/>
      <c r="O12" s="7">
        <v>0</v>
      </c>
      <c r="P12" s="7"/>
      <c r="Q12" s="7">
        <v>22846408</v>
      </c>
    </row>
    <row r="13" spans="1:17">
      <c r="A13" s="1" t="s">
        <v>59</v>
      </c>
      <c r="C13" s="7">
        <v>0</v>
      </c>
      <c r="D13" s="7"/>
      <c r="E13" s="7">
        <v>57838515</v>
      </c>
      <c r="F13" s="7"/>
      <c r="G13" s="7">
        <v>0</v>
      </c>
      <c r="H13" s="7"/>
      <c r="I13" s="7">
        <f t="shared" si="0"/>
        <v>57838515</v>
      </c>
      <c r="J13" s="7"/>
      <c r="K13" s="7">
        <v>0</v>
      </c>
      <c r="L13" s="7"/>
      <c r="M13" s="7">
        <v>57838515</v>
      </c>
      <c r="N13" s="7"/>
      <c r="O13" s="7">
        <v>0</v>
      </c>
      <c r="P13" s="7"/>
      <c r="Q13" s="7">
        <v>57838515</v>
      </c>
    </row>
    <row r="14" spans="1:17">
      <c r="A14" s="1" t="s">
        <v>44</v>
      </c>
      <c r="C14" s="9">
        <f>SUM(C8:C13)</f>
        <v>263497372</v>
      </c>
      <c r="D14" s="7"/>
      <c r="E14" s="9">
        <f>SUM(E8:E13)</f>
        <v>-501551580</v>
      </c>
      <c r="F14" s="7"/>
      <c r="G14" s="9">
        <f>SUM(G8:G13)</f>
        <v>-35947191</v>
      </c>
      <c r="H14" s="7"/>
      <c r="I14" s="9">
        <f>SUM(I8:I13)</f>
        <v>-274001399</v>
      </c>
      <c r="J14" s="7"/>
      <c r="K14" s="9">
        <f>SUM(K8:K13)</f>
        <v>263497372</v>
      </c>
      <c r="L14" s="7"/>
      <c r="M14" s="9">
        <f>SUM(M8:M13)</f>
        <v>-501551580</v>
      </c>
      <c r="N14" s="7"/>
      <c r="O14" s="9">
        <f>SUM(O8:O13)</f>
        <v>-35947191</v>
      </c>
      <c r="P14" s="7"/>
      <c r="Q14" s="9">
        <f>SUM(Q8:Q13)</f>
        <v>-274001399</v>
      </c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2" sqref="K12"/>
    </sheetView>
  </sheetViews>
  <sheetFormatPr defaultRowHeight="24"/>
  <cols>
    <col min="1" max="1" width="22.28515625" style="1" bestFit="1" customWidth="1"/>
    <col min="2" max="2" width="1" style="1" customWidth="1"/>
    <col min="3" max="3" width="29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</row>
    <row r="3" spans="1:11" ht="24.75">
      <c r="A3" s="16" t="s">
        <v>103</v>
      </c>
      <c r="B3" s="16" t="s">
        <v>103</v>
      </c>
      <c r="C3" s="16" t="s">
        <v>103</v>
      </c>
      <c r="D3" s="16" t="s">
        <v>103</v>
      </c>
      <c r="E3" s="16" t="s">
        <v>103</v>
      </c>
      <c r="F3" s="16" t="s">
        <v>103</v>
      </c>
      <c r="G3" s="16" t="s">
        <v>103</v>
      </c>
      <c r="H3" s="16" t="s">
        <v>103</v>
      </c>
      <c r="I3" s="16" t="s">
        <v>103</v>
      </c>
      <c r="J3" s="16" t="s">
        <v>103</v>
      </c>
      <c r="K3" s="16" t="s">
        <v>103</v>
      </c>
    </row>
    <row r="4" spans="1:11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</row>
    <row r="6" spans="1:11" ht="24.75">
      <c r="A6" s="15" t="s">
        <v>122</v>
      </c>
      <c r="B6" s="15" t="s">
        <v>122</v>
      </c>
      <c r="C6" s="15" t="s">
        <v>122</v>
      </c>
      <c r="E6" s="15" t="s">
        <v>105</v>
      </c>
      <c r="F6" s="15" t="s">
        <v>105</v>
      </c>
      <c r="G6" s="15" t="s">
        <v>105</v>
      </c>
      <c r="I6" s="15" t="s">
        <v>106</v>
      </c>
      <c r="J6" s="15" t="s">
        <v>106</v>
      </c>
      <c r="K6" s="15" t="s">
        <v>106</v>
      </c>
    </row>
    <row r="7" spans="1:11" ht="25.5" thickBot="1">
      <c r="A7" s="15" t="s">
        <v>123</v>
      </c>
      <c r="C7" s="15" t="s">
        <v>83</v>
      </c>
      <c r="E7" s="15" t="s">
        <v>124</v>
      </c>
      <c r="G7" s="15" t="s">
        <v>125</v>
      </c>
      <c r="I7" s="15" t="s">
        <v>124</v>
      </c>
      <c r="K7" s="15" t="s">
        <v>125</v>
      </c>
    </row>
    <row r="8" spans="1:11">
      <c r="A8" s="1" t="s">
        <v>89</v>
      </c>
      <c r="C8" s="4" t="s">
        <v>90</v>
      </c>
      <c r="D8" s="4"/>
      <c r="E8" s="3">
        <v>616247</v>
      </c>
      <c r="F8" s="4"/>
      <c r="G8" s="11">
        <f>E8/$E$11</f>
        <v>2.2008786057308122E-2</v>
      </c>
      <c r="H8" s="4"/>
      <c r="I8" s="3">
        <v>616247</v>
      </c>
      <c r="J8" s="4"/>
      <c r="K8" s="11">
        <f>I8/$I$11</f>
        <v>2.2008786057308122E-2</v>
      </c>
    </row>
    <row r="9" spans="1:11">
      <c r="A9" s="1" t="s">
        <v>94</v>
      </c>
      <c r="C9" s="4" t="s">
        <v>95</v>
      </c>
      <c r="D9" s="4"/>
      <c r="E9" s="3">
        <v>180066</v>
      </c>
      <c r="F9" s="4"/>
      <c r="G9" s="11">
        <f t="shared" ref="G9:G10" si="0">E9/$E$11</f>
        <v>6.4309182360242634E-3</v>
      </c>
      <c r="H9" s="4"/>
      <c r="I9" s="3">
        <v>180066</v>
      </c>
      <c r="J9" s="4"/>
      <c r="K9" s="11">
        <f t="shared" ref="K9:K10" si="1">I9/$I$11</f>
        <v>6.4309182360242634E-3</v>
      </c>
    </row>
    <row r="10" spans="1:11" ht="24.75" thickBot="1">
      <c r="A10" s="1" t="s">
        <v>98</v>
      </c>
      <c r="C10" s="4" t="s">
        <v>99</v>
      </c>
      <c r="D10" s="4"/>
      <c r="E10" s="3">
        <v>27203732</v>
      </c>
      <c r="F10" s="4"/>
      <c r="G10" s="11">
        <f t="shared" si="0"/>
        <v>0.97156029570666758</v>
      </c>
      <c r="H10" s="4"/>
      <c r="I10" s="3">
        <v>27203732</v>
      </c>
      <c r="J10" s="4"/>
      <c r="K10" s="11">
        <f t="shared" si="1"/>
        <v>0.97156029570666758</v>
      </c>
    </row>
    <row r="11" spans="1:11" ht="24.75" thickBot="1">
      <c r="A11" s="1" t="s">
        <v>44</v>
      </c>
      <c r="C11" s="4" t="s">
        <v>44</v>
      </c>
      <c r="D11" s="4"/>
      <c r="E11" s="5">
        <f>SUM(E8:E10)</f>
        <v>28000045</v>
      </c>
      <c r="F11" s="4"/>
      <c r="G11" s="13">
        <f>SUM(G8:G10)</f>
        <v>1</v>
      </c>
      <c r="H11" s="4"/>
      <c r="I11" s="5">
        <f>SUM(I8:I10)</f>
        <v>28000045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2024-04-29T09:45:41Z</dcterms:modified>
</cp:coreProperties>
</file>