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خرداد1402\New folder\"/>
    </mc:Choice>
  </mc:AlternateContent>
  <xr:revisionPtr revIDLastSave="0" documentId="13_ncr:1_{0401741D-C370-421F-A055-A67ED7A50C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C10" i="15"/>
  <c r="S11" i="6"/>
  <c r="E8" i="15"/>
  <c r="E9" i="15"/>
  <c r="E7" i="15"/>
  <c r="E10" i="15" s="1"/>
  <c r="E9" i="14"/>
  <c r="C9" i="14"/>
  <c r="K11" i="13"/>
  <c r="K9" i="13"/>
  <c r="K10" i="13"/>
  <c r="K8" i="13"/>
  <c r="G11" i="13"/>
  <c r="G9" i="13"/>
  <c r="G10" i="13"/>
  <c r="G8" i="13"/>
  <c r="I11" i="13"/>
  <c r="E11" i="13"/>
  <c r="Q9" i="12"/>
  <c r="Q10" i="12"/>
  <c r="Q11" i="12"/>
  <c r="Q12" i="12"/>
  <c r="Q13" i="12"/>
  <c r="Q14" i="12"/>
  <c r="Q15" i="12"/>
  <c r="Q16" i="12"/>
  <c r="Q17" i="12"/>
  <c r="Q8" i="12"/>
  <c r="I9" i="12"/>
  <c r="I10" i="12"/>
  <c r="I11" i="12"/>
  <c r="I12" i="12"/>
  <c r="I13" i="12"/>
  <c r="I14" i="12"/>
  <c r="I15" i="12"/>
  <c r="I16" i="12"/>
  <c r="I17" i="12"/>
  <c r="I8" i="12"/>
  <c r="O18" i="12"/>
  <c r="M18" i="12"/>
  <c r="K18" i="12"/>
  <c r="G18" i="12"/>
  <c r="E18" i="12"/>
  <c r="C18" i="12"/>
  <c r="S34" i="11"/>
  <c r="S32" i="11"/>
  <c r="S3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3" i="11"/>
  <c r="S35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8" i="11"/>
  <c r="C36" i="11"/>
  <c r="E36" i="11"/>
  <c r="G36" i="11"/>
  <c r="M36" i="11"/>
  <c r="O36" i="11"/>
  <c r="Q36" i="11"/>
  <c r="E30" i="10"/>
  <c r="G30" i="10"/>
  <c r="M30" i="10"/>
  <c r="O30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10" i="10"/>
  <c r="Q9" i="10"/>
  <c r="Q8" i="10"/>
  <c r="Q30" i="10" s="1"/>
  <c r="Q11" i="10"/>
  <c r="Q12" i="10"/>
  <c r="Q13" i="10"/>
  <c r="Q14" i="10"/>
  <c r="Q15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8" i="10"/>
  <c r="I30" i="10" s="1"/>
  <c r="E37" i="9"/>
  <c r="G37" i="9"/>
  <c r="I37" i="9"/>
  <c r="M37" i="9"/>
  <c r="O37" i="9"/>
  <c r="Q37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8" i="9"/>
  <c r="S12" i="8"/>
  <c r="M12" i="8"/>
  <c r="M8" i="8"/>
  <c r="S9" i="8"/>
  <c r="S10" i="8"/>
  <c r="S11" i="8"/>
  <c r="S8" i="8"/>
  <c r="M9" i="8"/>
  <c r="M10" i="8"/>
  <c r="M11" i="8"/>
  <c r="O12" i="8"/>
  <c r="Q12" i="8"/>
  <c r="K12" i="8"/>
  <c r="I12" i="8"/>
  <c r="Q14" i="7"/>
  <c r="I14" i="7"/>
  <c r="S9" i="7"/>
  <c r="S10" i="7"/>
  <c r="S11" i="7"/>
  <c r="S12" i="7"/>
  <c r="S13" i="7"/>
  <c r="S8" i="7"/>
  <c r="M9" i="7"/>
  <c r="M10" i="7"/>
  <c r="M11" i="7"/>
  <c r="M12" i="7"/>
  <c r="M13" i="7"/>
  <c r="M8" i="7"/>
  <c r="K14" i="7"/>
  <c r="O14" i="7"/>
  <c r="M11" i="6"/>
  <c r="O11" i="6"/>
  <c r="Q11" i="6"/>
  <c r="R11" i="6"/>
  <c r="K11" i="6"/>
  <c r="AK19" i="3"/>
  <c r="AI19" i="3"/>
  <c r="AG19" i="3"/>
  <c r="AA19" i="3"/>
  <c r="W19" i="3"/>
  <c r="S19" i="3"/>
  <c r="Q19" i="3"/>
  <c r="Y34" i="1"/>
  <c r="E34" i="1"/>
  <c r="G34" i="1"/>
  <c r="K34" i="1"/>
  <c r="O34" i="1"/>
  <c r="U34" i="1"/>
  <c r="W34" i="1"/>
  <c r="S36" i="11" l="1"/>
  <c r="Q18" i="12"/>
  <c r="I18" i="12"/>
  <c r="U9" i="11"/>
  <c r="U24" i="11"/>
  <c r="U12" i="11"/>
  <c r="U28" i="11"/>
  <c r="U16" i="11"/>
  <c r="U32" i="11"/>
  <c r="U20" i="11"/>
  <c r="U8" i="11"/>
  <c r="I36" i="11"/>
  <c r="U35" i="11"/>
  <c r="U31" i="11"/>
  <c r="U27" i="11"/>
  <c r="U23" i="11"/>
  <c r="U19" i="11"/>
  <c r="U15" i="11"/>
  <c r="U11" i="11"/>
  <c r="U34" i="11"/>
  <c r="U30" i="11"/>
  <c r="U26" i="11"/>
  <c r="U22" i="11"/>
  <c r="U18" i="11"/>
  <c r="U14" i="11"/>
  <c r="U10" i="11"/>
  <c r="U33" i="11"/>
  <c r="U29" i="11"/>
  <c r="U25" i="11"/>
  <c r="U21" i="11"/>
  <c r="U17" i="11"/>
  <c r="U13" i="11"/>
  <c r="M14" i="7"/>
  <c r="S14" i="7"/>
  <c r="U36" i="11" l="1"/>
  <c r="K11" i="11"/>
  <c r="K15" i="11"/>
  <c r="K19" i="11"/>
  <c r="K23" i="11"/>
  <c r="K27" i="11"/>
  <c r="K31" i="11"/>
  <c r="K35" i="11"/>
  <c r="K12" i="11"/>
  <c r="K16" i="11"/>
  <c r="K20" i="11"/>
  <c r="K24" i="11"/>
  <c r="K28" i="11"/>
  <c r="K32" i="11"/>
  <c r="K8" i="11"/>
  <c r="K9" i="11"/>
  <c r="K13" i="11"/>
  <c r="K17" i="11"/>
  <c r="K21" i="11"/>
  <c r="K25" i="11"/>
  <c r="K29" i="11"/>
  <c r="K10" i="11"/>
  <c r="K14" i="11"/>
  <c r="K18" i="11"/>
  <c r="K22" i="11"/>
  <c r="K26" i="11"/>
  <c r="K30" i="11"/>
  <c r="K34" i="11"/>
  <c r="K33" i="11"/>
  <c r="K36" i="11" l="1"/>
</calcChain>
</file>

<file path=xl/sharedStrings.xml><?xml version="1.0" encoding="utf-8"?>
<sst xmlns="http://schemas.openxmlformats.org/spreadsheetml/2006/main" count="576" uniqueCount="139">
  <si>
    <t>صندوق سرمایه گذاری تعالی دانش مالی اسلامی</t>
  </si>
  <si>
    <t>صورت وضعیت سبد</t>
  </si>
  <si>
    <t>برای ماه منتهی به 1402/03/31</t>
  </si>
  <si>
    <t>نام شرکت</t>
  </si>
  <si>
    <t>1402/02/31</t>
  </si>
  <si>
    <t>تغییرات طی دوره</t>
  </si>
  <si>
    <t>1402/03/31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</si>
  <si>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</si>
  <si>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</si>
  <si>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</si>
  <si>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</si>
  <si>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</si>
  <si>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</si>
  <si>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</si>
  <si>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</si>
  <si>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</si>
  <si>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پتروشیمی پردیس</t>
  </si>
  <si>
    <t>پتروشیمی تندگویان</t>
  </si>
  <si>
    <t>پتروشیمی شازند</t>
  </si>
  <si>
    <t>پویا زرکان آق دره</t>
  </si>
  <si>
    <t>ح . سرمایه گذاری صدرتامین</t>
  </si>
  <si>
    <t>سرمایه گذاری صدرتامین</t>
  </si>
  <si>
    <t>سرمایه‌گذاری‌غدیر(هلدینگ‌</t>
  </si>
  <si>
    <t>سیمان فارس و خوزستان</t>
  </si>
  <si>
    <t>صنایع فروآلیاژ ایران</t>
  </si>
  <si>
    <t>فجر انرژی خلیج فارس</t>
  </si>
  <si>
    <t>فرآورده های سیمان شرق</t>
  </si>
  <si>
    <t>گروه انتخاب الکترونیک آرمان</t>
  </si>
  <si>
    <t>گسترش نفت و گاز پارسیان</t>
  </si>
  <si>
    <t>مبین انرژی خلیج فارس</t>
  </si>
  <si>
    <t>محصولات کاغذی لطیف</t>
  </si>
  <si>
    <t>ملی شیمی کشاورز</t>
  </si>
  <si>
    <t>نفت سپاهان</t>
  </si>
  <si>
    <t>کشاورزی و دامپروری فجر اصفهان</t>
  </si>
  <si>
    <t>بانک‌اقتصادنوین‌</t>
  </si>
  <si>
    <t>نفت ایرانول</t>
  </si>
  <si>
    <t>صنایع مس افق کرمان</t>
  </si>
  <si>
    <t>افست‌</t>
  </si>
  <si>
    <t>شرکت آهن و فولاد ارفع</t>
  </si>
  <si>
    <t>س. الماس حکمت ایرانیان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</si>
  <si>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</si>
  <si>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</si>
  <si>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</si>
  <si>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</si>
  <si>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</si>
  <si>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</si>
  <si>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</si>
  <si>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</si>
  <si>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</si>
  <si>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اسنادخزانه-م6بودجه99-020321</t>
  </si>
  <si>
    <t>بله</t>
  </si>
  <si>
    <t>1399/08/27</t>
  </si>
  <si>
    <t>1402/03/21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</si>
  <si>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</si>
  <si>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</si>
  <si>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</si>
  <si>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</si>
  <si>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</si>
  <si>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</si>
  <si>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</si>
  <si>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</si>
  <si>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</si>
  <si>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</si>
  <si>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دولت3-ش.خ0211</t>
  </si>
  <si>
    <t>1399/03/13</t>
  </si>
  <si>
    <t>1402/11/13</t>
  </si>
  <si>
    <t>مرابحه عام دولت86-ش.خ020404</t>
  </si>
  <si>
    <t>1400/03/04</t>
  </si>
  <si>
    <t>1402/04/04</t>
  </si>
  <si>
    <t>مرابحه عام دولت95-ش.خ020514</t>
  </si>
  <si>
    <t>1400/10/14</t>
  </si>
  <si>
    <t>1402/05/14</t>
  </si>
  <si>
    <t>گواهی اعتبار مولد سپه0208</t>
  </si>
  <si>
    <t>گام بانک اقتصاد نوین0205</t>
  </si>
  <si>
    <t>1402/05/31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</si>
  <si>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</si>
  <si>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</si>
  <si>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</si>
  <si>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</si>
  <si>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</si>
  <si>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</si>
  <si>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</si>
  <si>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</si>
  <si>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</si>
  <si>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</si>
  <si>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</si>
  <si>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</si>
  <si>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</si>
  <si>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</si>
  <si>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</si>
  <si>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</si>
  <si>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</si>
  <si>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</si>
  <si>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</si>
  <si>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</si>
  <si>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</si>
  <si>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</si>
  <si>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</si>
  <si>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</si>
  <si>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</si>
  <si>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</si>
  <si>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</si>
  <si>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</si>
  <si>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</si>
  <si>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</si>
  <si>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</si>
  <si>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</si>
  <si>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</si>
  <si>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</si>
  <si>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</si>
  <si>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1402/01/31</t>
  </si>
  <si>
    <t>1402/03/20</t>
  </si>
  <si>
    <t>1402/03/22</t>
  </si>
  <si>
    <t>1402/03/08</t>
  </si>
  <si>
    <t>بهای فروش</t>
  </si>
  <si>
    <t>ارزش دفتری</t>
  </si>
  <si>
    <t>سود و زیان ناشی از تغییر قیمت</t>
  </si>
  <si>
    <t>سود و زیان ناشی از فروش</t>
  </si>
  <si>
    <t>پالایش نفت تبریز</t>
  </si>
  <si>
    <t>توسعه حمل و نقل ریلی پارسیان</t>
  </si>
  <si>
    <t>سرمایه گذاری تامین اجتماعی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</si>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</sst>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11</xdr:col>
          <xdr:colOff>371475</xdr:colOff>
          <xdr:row>35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DD1DB5DD-F3CF-B609-E040-6676AB493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8BD379-5E8B-43CE-8B8D-F67FE27C0D73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11</xdr:col>
                <xdr:colOff>371475</xdr:colOff>
                <xdr:row>35</xdr:row>
                <xdr:rowOff>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workbookViewId="0">
      <selection activeCell="A19" sqref="A19:XFD19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6.28515625" style="1" customWidth="1"/>
    <col min="16" max="16" width="1" style="1" customWidth="1"/>
    <col min="17" max="17" width="17.28515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98</v>
      </c>
      <c r="C6" s="14" t="s">
        <v>96</v>
      </c>
      <c r="D6" s="14" t="s">
        <v>96</v>
      </c>
      <c r="E6" s="14" t="s">
        <v>96</v>
      </c>
      <c r="F6" s="14" t="s">
        <v>96</v>
      </c>
      <c r="G6" s="14" t="s">
        <v>96</v>
      </c>
      <c r="H6" s="14" t="s">
        <v>96</v>
      </c>
      <c r="I6" s="14" t="s">
        <v>96</v>
      </c>
      <c r="K6" s="14" t="s">
        <v>97</v>
      </c>
      <c r="L6" s="14" t="s">
        <v>97</v>
      </c>
      <c r="M6" s="14" t="s">
        <v>97</v>
      </c>
      <c r="N6" s="14" t="s">
        <v>97</v>
      </c>
      <c r="O6" s="14" t="s">
        <v>97</v>
      </c>
      <c r="P6" s="14" t="s">
        <v>97</v>
      </c>
      <c r="Q6" s="14" t="s">
        <v>97</v>
      </c>
    </row>
    <row r="7" spans="1:17" ht="24.75">
      <c r="A7" s="14" t="s">
        <v>98</v>
      </c>
      <c r="C7" s="14" t="s">
        <v>125</v>
      </c>
      <c r="E7" s="14" t="s">
        <v>122</v>
      </c>
      <c r="G7" s="14" t="s">
        <v>123</v>
      </c>
      <c r="I7" s="14" t="s">
        <v>126</v>
      </c>
      <c r="K7" s="14" t="s">
        <v>125</v>
      </c>
      <c r="M7" s="14" t="s">
        <v>122</v>
      </c>
      <c r="O7" s="14" t="s">
        <v>123</v>
      </c>
      <c r="Q7" s="14" t="s">
        <v>126</v>
      </c>
    </row>
    <row r="8" spans="1:17">
      <c r="A8" s="1" t="s">
        <v>49</v>
      </c>
      <c r="C8" s="7">
        <v>0</v>
      </c>
      <c r="D8" s="7"/>
      <c r="E8" s="7">
        <v>0</v>
      </c>
      <c r="F8" s="7"/>
      <c r="G8" s="7">
        <v>58678522</v>
      </c>
      <c r="H8" s="7"/>
      <c r="I8" s="7">
        <f>G8+E8+C8</f>
        <v>58678522</v>
      </c>
      <c r="J8" s="7"/>
      <c r="K8" s="7">
        <v>0</v>
      </c>
      <c r="L8" s="7"/>
      <c r="M8" s="7">
        <v>0</v>
      </c>
      <c r="N8" s="7"/>
      <c r="O8" s="7">
        <v>58678522</v>
      </c>
      <c r="P8" s="7"/>
      <c r="Q8" s="7">
        <f>O8+M8+K8</f>
        <v>58678522</v>
      </c>
    </row>
    <row r="9" spans="1:17">
      <c r="A9" s="1" t="s">
        <v>60</v>
      </c>
      <c r="C9" s="7">
        <v>0</v>
      </c>
      <c r="D9" s="7"/>
      <c r="E9" s="7">
        <v>30856106</v>
      </c>
      <c r="F9" s="7"/>
      <c r="G9" s="7">
        <v>0</v>
      </c>
      <c r="H9" s="7"/>
      <c r="I9" s="7">
        <f t="shared" ref="I9:I17" si="0">G9+E9+C9</f>
        <v>30856106</v>
      </c>
      <c r="J9" s="7"/>
      <c r="K9" s="7">
        <v>0</v>
      </c>
      <c r="L9" s="7"/>
      <c r="M9" s="7">
        <v>104320349</v>
      </c>
      <c r="N9" s="7"/>
      <c r="O9" s="7">
        <v>35394486</v>
      </c>
      <c r="P9" s="7"/>
      <c r="Q9" s="7">
        <f t="shared" ref="Q9:Q17" si="1">O9+M9+K9</f>
        <v>139714835</v>
      </c>
    </row>
    <row r="10" spans="1:17">
      <c r="A10" s="1" t="s">
        <v>56</v>
      </c>
      <c r="C10" s="7">
        <v>0</v>
      </c>
      <c r="D10" s="7"/>
      <c r="E10" s="7">
        <v>62253829</v>
      </c>
      <c r="F10" s="7"/>
      <c r="G10" s="7">
        <v>0</v>
      </c>
      <c r="H10" s="7"/>
      <c r="I10" s="7">
        <f t="shared" si="0"/>
        <v>62253829</v>
      </c>
      <c r="J10" s="7"/>
      <c r="K10" s="7">
        <v>0</v>
      </c>
      <c r="L10" s="7"/>
      <c r="M10" s="7">
        <v>127391225</v>
      </c>
      <c r="N10" s="7"/>
      <c r="O10" s="7">
        <v>24542214</v>
      </c>
      <c r="P10" s="7"/>
      <c r="Q10" s="7">
        <f t="shared" si="1"/>
        <v>151933439</v>
      </c>
    </row>
    <row r="11" spans="1:17">
      <c r="A11" s="1" t="s">
        <v>58</v>
      </c>
      <c r="C11" s="7">
        <v>0</v>
      </c>
      <c r="D11" s="7"/>
      <c r="E11" s="7">
        <v>58427656</v>
      </c>
      <c r="F11" s="7"/>
      <c r="G11" s="7">
        <v>0</v>
      </c>
      <c r="H11" s="7"/>
      <c r="I11" s="7">
        <f t="shared" si="0"/>
        <v>58427656</v>
      </c>
      <c r="J11" s="7"/>
      <c r="K11" s="7">
        <v>0</v>
      </c>
      <c r="L11" s="7"/>
      <c r="M11" s="7">
        <v>187935422</v>
      </c>
      <c r="N11" s="7"/>
      <c r="O11" s="7">
        <v>17275309</v>
      </c>
      <c r="P11" s="7"/>
      <c r="Q11" s="7">
        <f t="shared" si="1"/>
        <v>205210731</v>
      </c>
    </row>
    <row r="12" spans="1:17">
      <c r="A12" s="1" t="s">
        <v>66</v>
      </c>
      <c r="C12" s="7">
        <v>136250715</v>
      </c>
      <c r="D12" s="7"/>
      <c r="E12" s="7">
        <v>736097018</v>
      </c>
      <c r="F12" s="7"/>
      <c r="G12" s="7">
        <v>0</v>
      </c>
      <c r="H12" s="7"/>
      <c r="I12" s="7">
        <f t="shared" si="0"/>
        <v>872347733</v>
      </c>
      <c r="J12" s="7"/>
      <c r="K12" s="7">
        <v>419756775</v>
      </c>
      <c r="L12" s="7"/>
      <c r="M12" s="7">
        <v>379081019</v>
      </c>
      <c r="N12" s="7"/>
      <c r="O12" s="7">
        <v>0</v>
      </c>
      <c r="P12" s="7"/>
      <c r="Q12" s="7">
        <f t="shared" si="1"/>
        <v>798837794</v>
      </c>
    </row>
    <row r="13" spans="1:17">
      <c r="A13" s="1" t="s">
        <v>63</v>
      </c>
      <c r="C13" s="7">
        <v>44262650</v>
      </c>
      <c r="D13" s="7"/>
      <c r="E13" s="7">
        <v>62817612</v>
      </c>
      <c r="F13" s="7"/>
      <c r="G13" s="7">
        <v>0</v>
      </c>
      <c r="H13" s="7"/>
      <c r="I13" s="7">
        <f t="shared" si="0"/>
        <v>107080262</v>
      </c>
      <c r="J13" s="7"/>
      <c r="K13" s="7">
        <v>85286378</v>
      </c>
      <c r="L13" s="7"/>
      <c r="M13" s="7">
        <v>57445413</v>
      </c>
      <c r="N13" s="7"/>
      <c r="O13" s="7">
        <v>0</v>
      </c>
      <c r="P13" s="7"/>
      <c r="Q13" s="7">
        <f t="shared" si="1"/>
        <v>142731791</v>
      </c>
    </row>
    <row r="14" spans="1:17">
      <c r="A14" s="1" t="s">
        <v>69</v>
      </c>
      <c r="C14" s="7">
        <v>27222828</v>
      </c>
      <c r="D14" s="7"/>
      <c r="E14" s="7">
        <v>18236694</v>
      </c>
      <c r="F14" s="7"/>
      <c r="G14" s="7">
        <v>0</v>
      </c>
      <c r="H14" s="7"/>
      <c r="I14" s="7">
        <f t="shared" si="0"/>
        <v>45459522</v>
      </c>
      <c r="J14" s="7"/>
      <c r="K14" s="7">
        <v>40141160</v>
      </c>
      <c r="L14" s="7"/>
      <c r="M14" s="7">
        <v>16325856</v>
      </c>
      <c r="N14" s="7"/>
      <c r="O14" s="7">
        <v>0</v>
      </c>
      <c r="P14" s="7"/>
      <c r="Q14" s="7">
        <f t="shared" si="1"/>
        <v>56467016</v>
      </c>
    </row>
    <row r="15" spans="1:17">
      <c r="A15" s="1" t="s">
        <v>73</v>
      </c>
      <c r="C15" s="7">
        <v>0</v>
      </c>
      <c r="D15" s="7"/>
      <c r="E15" s="7">
        <v>22827367</v>
      </c>
      <c r="F15" s="7"/>
      <c r="G15" s="7">
        <v>0</v>
      </c>
      <c r="H15" s="7"/>
      <c r="I15" s="7">
        <f t="shared" si="0"/>
        <v>22827367</v>
      </c>
      <c r="J15" s="7"/>
      <c r="K15" s="7">
        <v>0</v>
      </c>
      <c r="L15" s="7"/>
      <c r="M15" s="7">
        <v>22827367</v>
      </c>
      <c r="N15" s="7"/>
      <c r="O15" s="7">
        <v>0</v>
      </c>
      <c r="P15" s="7"/>
      <c r="Q15" s="7">
        <f t="shared" si="1"/>
        <v>22827367</v>
      </c>
    </row>
    <row r="16" spans="1:17">
      <c r="A16" s="1" t="s">
        <v>72</v>
      </c>
      <c r="C16" s="7">
        <v>0</v>
      </c>
      <c r="D16" s="7"/>
      <c r="E16" s="7">
        <v>-724955</v>
      </c>
      <c r="F16" s="7"/>
      <c r="G16" s="7">
        <v>0</v>
      </c>
      <c r="H16" s="7"/>
      <c r="I16" s="7">
        <f t="shared" si="0"/>
        <v>-724955</v>
      </c>
      <c r="J16" s="7"/>
      <c r="K16" s="7">
        <v>0</v>
      </c>
      <c r="L16" s="7"/>
      <c r="M16" s="7">
        <v>-724955</v>
      </c>
      <c r="N16" s="7"/>
      <c r="O16" s="7">
        <v>0</v>
      </c>
      <c r="P16" s="7"/>
      <c r="Q16" s="7">
        <f t="shared" si="1"/>
        <v>-724955</v>
      </c>
    </row>
    <row r="17" spans="1:17">
      <c r="A17" s="1" t="s">
        <v>53</v>
      </c>
      <c r="C17" s="7">
        <v>0</v>
      </c>
      <c r="D17" s="7"/>
      <c r="E17" s="7">
        <v>25313157</v>
      </c>
      <c r="F17" s="7"/>
      <c r="G17" s="7">
        <v>0</v>
      </c>
      <c r="H17" s="7"/>
      <c r="I17" s="7">
        <f t="shared" si="0"/>
        <v>25313157</v>
      </c>
      <c r="J17" s="7"/>
      <c r="K17" s="7">
        <v>0</v>
      </c>
      <c r="L17" s="7"/>
      <c r="M17" s="7">
        <v>84683171</v>
      </c>
      <c r="N17" s="7"/>
      <c r="O17" s="7">
        <v>0</v>
      </c>
      <c r="P17" s="7"/>
      <c r="Q17" s="7">
        <f t="shared" si="1"/>
        <v>84683171</v>
      </c>
    </row>
    <row r="18" spans="1:17" ht="24.75" thickBot="1">
      <c r="C18" s="8">
        <f>SUM(C8:C17)</f>
        <v>207736193</v>
      </c>
      <c r="D18" s="7"/>
      <c r="E18" s="8">
        <f>SUM(E8:E17)</f>
        <v>1016104484</v>
      </c>
      <c r="F18" s="7"/>
      <c r="G18" s="8">
        <f>SUM(G8:G17)</f>
        <v>58678522</v>
      </c>
      <c r="H18" s="7"/>
      <c r="I18" s="8">
        <f>SUM(I8:I17)</f>
        <v>1282519199</v>
      </c>
      <c r="J18" s="7"/>
      <c r="K18" s="8">
        <f>SUM(K8:K17)</f>
        <v>545184313</v>
      </c>
      <c r="L18" s="7"/>
      <c r="M18" s="8">
        <f>SUM(M8:M17)</f>
        <v>979284867</v>
      </c>
      <c r="N18" s="7"/>
      <c r="O18" s="8">
        <f>SUM(O8:O17)</f>
        <v>135890531</v>
      </c>
      <c r="P18" s="7"/>
      <c r="Q18" s="8">
        <f>SUM(Q8:Q17)</f>
        <v>1660359711</v>
      </c>
    </row>
    <row r="19" spans="1:17" ht="24.7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6"/>
  <sheetViews>
    <sheetView rightToLeft="1" workbookViewId="0">
      <selection activeCell="K10" sqref="K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127</v>
      </c>
      <c r="B6" s="14" t="s">
        <v>127</v>
      </c>
      <c r="C6" s="14" t="s">
        <v>127</v>
      </c>
      <c r="E6" s="14" t="s">
        <v>96</v>
      </c>
      <c r="F6" s="14" t="s">
        <v>96</v>
      </c>
      <c r="G6" s="14" t="s">
        <v>96</v>
      </c>
      <c r="I6" s="14" t="s">
        <v>97</v>
      </c>
      <c r="J6" s="14" t="s">
        <v>97</v>
      </c>
      <c r="K6" s="14" t="s">
        <v>97</v>
      </c>
    </row>
    <row r="7" spans="1:11" ht="24.75">
      <c r="A7" s="15" t="s">
        <v>128</v>
      </c>
      <c r="C7" s="15" t="s">
        <v>78</v>
      </c>
      <c r="E7" s="13" t="s">
        <v>129</v>
      </c>
      <c r="G7" s="13" t="s">
        <v>130</v>
      </c>
      <c r="I7" s="13" t="s">
        <v>129</v>
      </c>
      <c r="K7" s="13" t="s">
        <v>130</v>
      </c>
    </row>
    <row r="8" spans="1:11">
      <c r="A8" s="1" t="s">
        <v>84</v>
      </c>
      <c r="C8" s="4" t="s">
        <v>85</v>
      </c>
      <c r="D8" s="4"/>
      <c r="E8" s="6">
        <v>583111</v>
      </c>
      <c r="F8" s="4"/>
      <c r="G8" s="9">
        <f>E8/$E$11</f>
        <v>0.52151907564701216</v>
      </c>
      <c r="H8" s="4"/>
      <c r="I8" s="6">
        <v>898679</v>
      </c>
      <c r="J8" s="4"/>
      <c r="K8" s="9">
        <f>I8/$I$11</f>
        <v>0.31077082787244092</v>
      </c>
    </row>
    <row r="9" spans="1:11">
      <c r="A9" s="1" t="s">
        <v>88</v>
      </c>
      <c r="C9" s="4" t="s">
        <v>89</v>
      </c>
      <c r="D9" s="4"/>
      <c r="E9" s="6">
        <v>44152</v>
      </c>
      <c r="F9" s="4"/>
      <c r="G9" s="9">
        <f t="shared" ref="G9:G10" si="0">E9/$E$11</f>
        <v>3.9488382534314879E-2</v>
      </c>
      <c r="H9" s="4"/>
      <c r="I9" s="6">
        <v>129268</v>
      </c>
      <c r="J9" s="4"/>
      <c r="K9" s="9">
        <f t="shared" ref="K9:K10" si="1">I9/$I$11</f>
        <v>4.4701971869170964E-2</v>
      </c>
    </row>
    <row r="10" spans="1:11">
      <c r="A10" s="1" t="s">
        <v>91</v>
      </c>
      <c r="C10" s="4" t="s">
        <v>92</v>
      </c>
      <c r="D10" s="4"/>
      <c r="E10" s="6">
        <v>490838</v>
      </c>
      <c r="F10" s="4"/>
      <c r="G10" s="9">
        <f t="shared" si="0"/>
        <v>0.43899254181867292</v>
      </c>
      <c r="H10" s="4"/>
      <c r="I10" s="6">
        <v>1863827</v>
      </c>
      <c r="J10" s="4"/>
      <c r="K10" s="9">
        <f t="shared" si="1"/>
        <v>0.64452720025838806</v>
      </c>
    </row>
    <row r="11" spans="1:11" ht="24.75" thickBot="1">
      <c r="C11" s="4"/>
      <c r="D11" s="4"/>
      <c r="E11" s="11">
        <f>SUM(E8:E10)</f>
        <v>1118101</v>
      </c>
      <c r="F11" s="4"/>
      <c r="G11" s="12">
        <f>SUM(G8:G10)</f>
        <v>1</v>
      </c>
      <c r="H11" s="4"/>
      <c r="I11" s="11">
        <f>SUM(I8:I10)</f>
        <v>2891774</v>
      </c>
      <c r="J11" s="4"/>
      <c r="K11" s="10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  <row r="15" spans="1:11">
      <c r="C15" s="4"/>
      <c r="D15" s="4"/>
      <c r="E15" s="4"/>
      <c r="F15" s="4"/>
      <c r="G15" s="4"/>
      <c r="H15" s="4"/>
      <c r="I15" s="4"/>
      <c r="J15" s="4"/>
      <c r="K15" s="4"/>
    </row>
    <row r="16" spans="1:11">
      <c r="C16" s="4"/>
      <c r="D16" s="4"/>
      <c r="E16" s="4"/>
      <c r="F16" s="4"/>
      <c r="G16" s="4"/>
      <c r="H16" s="4"/>
      <c r="I16" s="4"/>
      <c r="J16" s="4"/>
      <c r="K16" s="4"/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pageSetup paperSize="9" orientation="portrait" r:id="rId1"/>
  <ignoredErrors>
    <ignoredError sqref="C8:C1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X13" sqref="X13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94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 ht="24.75">
      <c r="C5" s="13" t="s">
        <v>96</v>
      </c>
      <c r="D5" s="2"/>
      <c r="E5" s="2" t="s">
        <v>137</v>
      </c>
    </row>
    <row r="6" spans="1:5" ht="24.75">
      <c r="A6" s="13" t="s">
        <v>131</v>
      </c>
      <c r="C6" s="14"/>
      <c r="D6" s="2"/>
      <c r="E6" s="5" t="s">
        <v>138</v>
      </c>
    </row>
    <row r="7" spans="1:5" ht="24.75">
      <c r="A7" s="14" t="s">
        <v>131</v>
      </c>
      <c r="C7" s="16" t="s">
        <v>81</v>
      </c>
      <c r="E7" s="16" t="s">
        <v>81</v>
      </c>
    </row>
    <row r="8" spans="1:5">
      <c r="A8" s="1" t="s">
        <v>132</v>
      </c>
      <c r="C8" s="6">
        <v>0</v>
      </c>
      <c r="D8" s="4"/>
      <c r="E8" s="6">
        <v>30465970</v>
      </c>
    </row>
    <row r="9" spans="1:5" ht="25.5" thickBot="1">
      <c r="A9" s="2" t="s">
        <v>103</v>
      </c>
      <c r="C9" s="11">
        <f>SUM(C8)</f>
        <v>0</v>
      </c>
      <c r="D9" s="4"/>
      <c r="E9" s="11">
        <f>SUM(E8)</f>
        <v>30465970</v>
      </c>
    </row>
    <row r="10" spans="1:5" ht="24.75" thickTop="1"/>
  </sheetData>
  <mergeCells count="7">
    <mergeCell ref="E7"/>
    <mergeCell ref="A2:E2"/>
    <mergeCell ref="A3:E3"/>
    <mergeCell ref="A4:E4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1"/>
  <sheetViews>
    <sheetView rightToLeft="1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3" t="s">
        <v>0</v>
      </c>
      <c r="B2" s="13"/>
      <c r="C2" s="13"/>
      <c r="D2" s="13"/>
      <c r="E2" s="13"/>
      <c r="F2" s="13"/>
      <c r="G2" s="13"/>
    </row>
    <row r="3" spans="1:7" ht="24.75">
      <c r="A3" s="13" t="s">
        <v>94</v>
      </c>
      <c r="B3" s="13"/>
      <c r="C3" s="13"/>
      <c r="D3" s="13"/>
      <c r="E3" s="13"/>
      <c r="F3" s="13"/>
      <c r="G3" s="13"/>
    </row>
    <row r="4" spans="1:7" ht="24.75">
      <c r="A4" s="13" t="s">
        <v>2</v>
      </c>
      <c r="B4" s="13"/>
      <c r="C4" s="13"/>
      <c r="D4" s="13"/>
      <c r="E4" s="13"/>
      <c r="F4" s="13"/>
      <c r="G4" s="13"/>
    </row>
    <row r="6" spans="1:7" ht="24.75">
      <c r="A6" s="14" t="s">
        <v>98</v>
      </c>
      <c r="C6" s="14" t="s">
        <v>81</v>
      </c>
      <c r="E6" s="14" t="s">
        <v>124</v>
      </c>
      <c r="G6" s="14" t="s">
        <v>13</v>
      </c>
    </row>
    <row r="7" spans="1:7">
      <c r="A7" s="1" t="s">
        <v>133</v>
      </c>
      <c r="C7" s="6">
        <v>1792761097</v>
      </c>
      <c r="E7" s="9">
        <f>C7/$C$10</f>
        <v>0.58274672687565221</v>
      </c>
      <c r="G7" s="9">
        <v>2.9676970623931601E-2</v>
      </c>
    </row>
    <row r="8" spans="1:7">
      <c r="A8" s="1" t="s">
        <v>134</v>
      </c>
      <c r="C8" s="6">
        <v>1282519200</v>
      </c>
      <c r="E8" s="9">
        <f t="shared" ref="E8:E9" si="0">C8/$C$10</f>
        <v>0.41688982832450427</v>
      </c>
      <c r="G8" s="9">
        <v>2.1230539131354399E-2</v>
      </c>
    </row>
    <row r="9" spans="1:7">
      <c r="A9" s="1" t="s">
        <v>135</v>
      </c>
      <c r="C9" s="6">
        <v>1118101</v>
      </c>
      <c r="E9" s="9">
        <f t="shared" si="0"/>
        <v>3.6344479984350841E-4</v>
      </c>
      <c r="G9" s="9">
        <v>1.8508796619424058E-5</v>
      </c>
    </row>
    <row r="10" spans="1:7" ht="24.75" thickBot="1">
      <c r="C10" s="11">
        <f>SUM(C7:C9)</f>
        <v>3076398398</v>
      </c>
      <c r="E10" s="10">
        <f>SUM(E7:E9)</f>
        <v>1</v>
      </c>
      <c r="G10" s="10">
        <f>SUM(G7:G9)</f>
        <v>5.0926018551905428E-2</v>
      </c>
    </row>
    <row r="11" spans="1:7" ht="24.75" thickTop="1">
      <c r="C11" s="4"/>
    </row>
  </sheetData>
  <mergeCells count="7">
    <mergeCell ref="A2:G2"/>
    <mergeCell ref="A4:G4"/>
    <mergeCell ref="A6"/>
    <mergeCell ref="C6"/>
    <mergeCell ref="E6"/>
    <mergeCell ref="G6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6"/>
  <sheetViews>
    <sheetView rightToLeft="1" tabSelected="1" topLeftCell="A31" workbookViewId="0">
      <selection activeCell="G40" sqref="G40"/>
    </sheetView>
  </sheetViews>
  <sheetFormatPr defaultRowHeight="24"/>
  <cols>
    <col min="1" max="1" width="30.570312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0.855468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11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9.140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7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7">
        <v>1</v>
      </c>
      <c r="D9" s="7"/>
      <c r="E9" s="7">
        <v>4862</v>
      </c>
      <c r="F9" s="7"/>
      <c r="G9" s="7">
        <v>9532.9395000000004</v>
      </c>
      <c r="H9" s="7"/>
      <c r="I9" s="7">
        <v>0</v>
      </c>
      <c r="J9" s="7"/>
      <c r="K9" s="7">
        <v>0</v>
      </c>
      <c r="L9" s="7"/>
      <c r="M9" s="7">
        <v>-1</v>
      </c>
      <c r="N9" s="7"/>
      <c r="O9" s="7">
        <v>1</v>
      </c>
      <c r="P9" s="7"/>
      <c r="Q9" s="7">
        <v>0</v>
      </c>
      <c r="R9" s="7"/>
      <c r="S9" s="7">
        <v>0</v>
      </c>
      <c r="T9" s="7"/>
      <c r="U9" s="7">
        <v>0</v>
      </c>
      <c r="V9" s="7"/>
      <c r="W9" s="7">
        <v>0</v>
      </c>
      <c r="X9" s="4"/>
      <c r="Y9" s="9">
        <v>0</v>
      </c>
    </row>
    <row r="10" spans="1:25">
      <c r="A10" s="1" t="s">
        <v>16</v>
      </c>
      <c r="C10" s="7">
        <v>6234</v>
      </c>
      <c r="D10" s="7"/>
      <c r="E10" s="7">
        <v>1276410441</v>
      </c>
      <c r="F10" s="7"/>
      <c r="G10" s="7">
        <v>1092948611.049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6234</v>
      </c>
      <c r="R10" s="7"/>
      <c r="S10" s="7">
        <v>161580</v>
      </c>
      <c r="T10" s="7"/>
      <c r="U10" s="7">
        <v>1276410441</v>
      </c>
      <c r="V10" s="7"/>
      <c r="W10" s="7">
        <v>1001296346.166</v>
      </c>
      <c r="X10" s="4"/>
      <c r="Y10" s="9">
        <v>1.657523821815643E-2</v>
      </c>
    </row>
    <row r="11" spans="1:25">
      <c r="A11" s="1" t="s">
        <v>17</v>
      </c>
      <c r="C11" s="7">
        <v>56570</v>
      </c>
      <c r="D11" s="7"/>
      <c r="E11" s="7">
        <v>1006161621</v>
      </c>
      <c r="F11" s="7"/>
      <c r="G11" s="7">
        <v>1069559429.67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56570</v>
      </c>
      <c r="R11" s="7"/>
      <c r="S11" s="7">
        <v>15280</v>
      </c>
      <c r="T11" s="7"/>
      <c r="U11" s="7">
        <v>1006161621</v>
      </c>
      <c r="V11" s="7"/>
      <c r="W11" s="7">
        <v>859246481.88</v>
      </c>
      <c r="X11" s="4"/>
      <c r="Y11" s="9">
        <v>1.4223776187547063E-2</v>
      </c>
    </row>
    <row r="12" spans="1:25">
      <c r="A12" s="1" t="s">
        <v>18</v>
      </c>
      <c r="C12" s="7">
        <v>46018</v>
      </c>
      <c r="D12" s="7"/>
      <c r="E12" s="7">
        <v>2078252970</v>
      </c>
      <c r="F12" s="7"/>
      <c r="G12" s="7">
        <v>2032871932.4760001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46018</v>
      </c>
      <c r="R12" s="7"/>
      <c r="S12" s="7">
        <v>35100</v>
      </c>
      <c r="T12" s="7"/>
      <c r="U12" s="7">
        <v>2078252970</v>
      </c>
      <c r="V12" s="7"/>
      <c r="W12" s="7">
        <v>1605621170.79</v>
      </c>
      <c r="X12" s="4"/>
      <c r="Y12" s="9">
        <v>2.6579097682582924E-2</v>
      </c>
    </row>
    <row r="13" spans="1:25">
      <c r="A13" s="1" t="s">
        <v>19</v>
      </c>
      <c r="C13" s="7">
        <v>41000</v>
      </c>
      <c r="D13" s="7"/>
      <c r="E13" s="7">
        <v>1172926603</v>
      </c>
      <c r="F13" s="7"/>
      <c r="G13" s="7">
        <v>1791228397.5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41000</v>
      </c>
      <c r="R13" s="7"/>
      <c r="S13" s="7">
        <v>38750</v>
      </c>
      <c r="T13" s="7"/>
      <c r="U13" s="7">
        <v>1172926603</v>
      </c>
      <c r="V13" s="7"/>
      <c r="W13" s="7">
        <v>1579296937.5</v>
      </c>
      <c r="X13" s="4"/>
      <c r="Y13" s="9">
        <v>2.6143332147871051E-2</v>
      </c>
    </row>
    <row r="14" spans="1:25">
      <c r="A14" s="1" t="s">
        <v>20</v>
      </c>
      <c r="C14" s="7">
        <v>46451</v>
      </c>
      <c r="D14" s="7"/>
      <c r="E14" s="7">
        <v>161835284</v>
      </c>
      <c r="F14" s="7"/>
      <c r="G14" s="7">
        <v>384634555.86150002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46451</v>
      </c>
      <c r="R14" s="7"/>
      <c r="S14" s="7">
        <v>5580</v>
      </c>
      <c r="T14" s="7"/>
      <c r="U14" s="7">
        <v>161835284</v>
      </c>
      <c r="V14" s="7"/>
      <c r="W14" s="7">
        <v>257654360.34900001</v>
      </c>
      <c r="X14" s="4"/>
      <c r="Y14" s="9">
        <v>4.265153285622175E-3</v>
      </c>
    </row>
    <row r="15" spans="1:25">
      <c r="A15" s="1" t="s">
        <v>21</v>
      </c>
      <c r="C15" s="7">
        <v>110323</v>
      </c>
      <c r="D15" s="7"/>
      <c r="E15" s="7">
        <v>494760958</v>
      </c>
      <c r="F15" s="7"/>
      <c r="G15" s="7">
        <v>1023189174.1395</v>
      </c>
      <c r="H15" s="7"/>
      <c r="I15" s="7">
        <v>81283</v>
      </c>
      <c r="J15" s="7"/>
      <c r="K15" s="7">
        <v>698055324</v>
      </c>
      <c r="L15" s="7"/>
      <c r="M15" s="7">
        <v>-7201</v>
      </c>
      <c r="N15" s="7"/>
      <c r="O15" s="7">
        <v>61408437</v>
      </c>
      <c r="P15" s="7"/>
      <c r="Q15" s="7">
        <v>184405</v>
      </c>
      <c r="R15" s="7"/>
      <c r="S15" s="7">
        <v>8450</v>
      </c>
      <c r="T15" s="7"/>
      <c r="U15" s="7">
        <v>1160520449</v>
      </c>
      <c r="V15" s="7"/>
      <c r="W15" s="7">
        <v>1548950827.6125</v>
      </c>
      <c r="X15" s="4"/>
      <c r="Y15" s="9">
        <v>2.5640989357641517E-2</v>
      </c>
    </row>
    <row r="16" spans="1:25">
      <c r="A16" s="1" t="s">
        <v>22</v>
      </c>
      <c r="C16" s="7">
        <v>70000</v>
      </c>
      <c r="D16" s="7"/>
      <c r="E16" s="7">
        <v>1007180576</v>
      </c>
      <c r="F16" s="7"/>
      <c r="G16" s="7">
        <v>1673483175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70000</v>
      </c>
      <c r="R16" s="7"/>
      <c r="S16" s="7">
        <v>21640</v>
      </c>
      <c r="T16" s="7"/>
      <c r="U16" s="7">
        <v>1007180576</v>
      </c>
      <c r="V16" s="7"/>
      <c r="W16" s="7">
        <v>1505786940</v>
      </c>
      <c r="X16" s="4"/>
      <c r="Y16" s="9">
        <v>2.4926463910366681E-2</v>
      </c>
    </row>
    <row r="17" spans="1:25">
      <c r="A17" s="1" t="s">
        <v>23</v>
      </c>
      <c r="C17" s="7">
        <v>45930</v>
      </c>
      <c r="D17" s="7"/>
      <c r="E17" s="7">
        <v>911438426</v>
      </c>
      <c r="F17" s="7"/>
      <c r="G17" s="7">
        <v>1619443734.2550001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45930</v>
      </c>
      <c r="R17" s="7"/>
      <c r="S17" s="7">
        <v>41060</v>
      </c>
      <c r="T17" s="7"/>
      <c r="U17" s="7">
        <v>911438426</v>
      </c>
      <c r="V17" s="7"/>
      <c r="W17" s="7">
        <v>1874664779.49</v>
      </c>
      <c r="X17" s="4"/>
      <c r="Y17" s="9">
        <v>3.1032786065997488E-2</v>
      </c>
    </row>
    <row r="18" spans="1:25">
      <c r="A18" s="1" t="s">
        <v>24</v>
      </c>
      <c r="C18" s="7">
        <v>17294</v>
      </c>
      <c r="D18" s="7"/>
      <c r="E18" s="7">
        <v>778936632</v>
      </c>
      <c r="F18" s="7"/>
      <c r="G18" s="7">
        <v>1086477564.24</v>
      </c>
      <c r="H18" s="7"/>
      <c r="I18" s="7">
        <v>0</v>
      </c>
      <c r="J18" s="7"/>
      <c r="K18" s="7">
        <v>0</v>
      </c>
      <c r="L18" s="7"/>
      <c r="M18" s="7">
        <v>-17294</v>
      </c>
      <c r="N18" s="7"/>
      <c r="O18" s="7">
        <v>864712388</v>
      </c>
      <c r="P18" s="7"/>
      <c r="Q18" s="7">
        <v>0</v>
      </c>
      <c r="R18" s="7"/>
      <c r="S18" s="7">
        <v>0</v>
      </c>
      <c r="T18" s="7"/>
      <c r="U18" s="7">
        <v>0</v>
      </c>
      <c r="V18" s="7"/>
      <c r="W18" s="7">
        <v>0</v>
      </c>
      <c r="X18" s="4"/>
      <c r="Y18" s="9">
        <v>0</v>
      </c>
    </row>
    <row r="19" spans="1:25">
      <c r="A19" s="1" t="s">
        <v>25</v>
      </c>
      <c r="C19" s="7">
        <v>51000</v>
      </c>
      <c r="D19" s="7"/>
      <c r="E19" s="7">
        <v>918851901</v>
      </c>
      <c r="F19" s="7"/>
      <c r="G19" s="7">
        <v>1274004301.5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51000</v>
      </c>
      <c r="R19" s="7"/>
      <c r="S19" s="7">
        <v>24140</v>
      </c>
      <c r="T19" s="7"/>
      <c r="U19" s="7">
        <v>918851901</v>
      </c>
      <c r="V19" s="7"/>
      <c r="W19" s="7">
        <v>1223814717</v>
      </c>
      <c r="X19" s="4"/>
      <c r="Y19" s="9">
        <v>2.0258758105762369E-2</v>
      </c>
    </row>
    <row r="20" spans="1:25">
      <c r="A20" s="1" t="s">
        <v>26</v>
      </c>
      <c r="C20" s="7">
        <v>31273</v>
      </c>
      <c r="D20" s="7"/>
      <c r="E20" s="7">
        <v>520229198</v>
      </c>
      <c r="F20" s="7"/>
      <c r="G20" s="7">
        <v>666814555.1925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31273</v>
      </c>
      <c r="R20" s="7"/>
      <c r="S20" s="7">
        <v>21900</v>
      </c>
      <c r="T20" s="7"/>
      <c r="U20" s="7">
        <v>520229198</v>
      </c>
      <c r="V20" s="7"/>
      <c r="W20" s="7">
        <v>680803671.73500001</v>
      </c>
      <c r="X20" s="4"/>
      <c r="Y20" s="9">
        <v>1.1269873381653585E-2</v>
      </c>
    </row>
    <row r="21" spans="1:25">
      <c r="A21" s="1" t="s">
        <v>27</v>
      </c>
      <c r="C21" s="7">
        <v>41572</v>
      </c>
      <c r="D21" s="7"/>
      <c r="E21" s="7">
        <v>753594134</v>
      </c>
      <c r="F21" s="7"/>
      <c r="G21" s="7">
        <v>1392640590.4200001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41572</v>
      </c>
      <c r="R21" s="7"/>
      <c r="S21" s="7">
        <v>32400</v>
      </c>
      <c r="T21" s="7"/>
      <c r="U21" s="7">
        <v>753594134</v>
      </c>
      <c r="V21" s="7"/>
      <c r="W21" s="7">
        <v>1338918549.8399999</v>
      </c>
      <c r="X21" s="4"/>
      <c r="Y21" s="9">
        <v>2.2164161492533099E-2</v>
      </c>
    </row>
    <row r="22" spans="1:25">
      <c r="A22" s="1" t="s">
        <v>28</v>
      </c>
      <c r="C22" s="7">
        <v>86533</v>
      </c>
      <c r="D22" s="7"/>
      <c r="E22" s="7">
        <v>3291974083</v>
      </c>
      <c r="F22" s="7"/>
      <c r="G22" s="7">
        <v>3397716081.6750002</v>
      </c>
      <c r="H22" s="7"/>
      <c r="I22" s="7">
        <v>0</v>
      </c>
      <c r="J22" s="7"/>
      <c r="K22" s="7">
        <v>0</v>
      </c>
      <c r="L22" s="7"/>
      <c r="M22" s="7">
        <v>-4327</v>
      </c>
      <c r="N22" s="7"/>
      <c r="O22" s="7">
        <v>160436790</v>
      </c>
      <c r="P22" s="7"/>
      <c r="Q22" s="7">
        <v>82206</v>
      </c>
      <c r="R22" s="7"/>
      <c r="S22" s="7">
        <v>34890</v>
      </c>
      <c r="T22" s="7"/>
      <c r="U22" s="7">
        <v>3127362064</v>
      </c>
      <c r="V22" s="7"/>
      <c r="W22" s="7">
        <v>2851101744.3270001</v>
      </c>
      <c r="X22" s="4"/>
      <c r="Y22" s="9">
        <v>4.7196507584765256E-2</v>
      </c>
    </row>
    <row r="23" spans="1:25">
      <c r="A23" s="1" t="s">
        <v>29</v>
      </c>
      <c r="C23" s="7">
        <v>32345</v>
      </c>
      <c r="D23" s="7"/>
      <c r="E23" s="7">
        <v>1343563169</v>
      </c>
      <c r="F23" s="7"/>
      <c r="G23" s="7">
        <v>1251698664.4425001</v>
      </c>
      <c r="H23" s="7"/>
      <c r="I23" s="7">
        <v>0</v>
      </c>
      <c r="J23" s="7"/>
      <c r="K23" s="7">
        <v>0</v>
      </c>
      <c r="L23" s="7"/>
      <c r="M23" s="7">
        <v>-1618</v>
      </c>
      <c r="N23" s="7"/>
      <c r="O23" s="7">
        <v>56679063</v>
      </c>
      <c r="P23" s="7"/>
      <c r="Q23" s="7">
        <v>30727</v>
      </c>
      <c r="R23" s="7"/>
      <c r="S23" s="7">
        <v>34010</v>
      </c>
      <c r="T23" s="7"/>
      <c r="U23" s="7">
        <v>1276353857</v>
      </c>
      <c r="V23" s="7"/>
      <c r="W23" s="7">
        <v>1038807369.6435</v>
      </c>
      <c r="X23" s="4"/>
      <c r="Y23" s="9">
        <v>1.7196187403007789E-2</v>
      </c>
    </row>
    <row r="24" spans="1:25">
      <c r="A24" s="1" t="s">
        <v>30</v>
      </c>
      <c r="C24" s="7">
        <v>37579</v>
      </c>
      <c r="D24" s="7"/>
      <c r="E24" s="7">
        <v>2325452339</v>
      </c>
      <c r="F24" s="7"/>
      <c r="G24" s="7">
        <v>3416151782.6774998</v>
      </c>
      <c r="H24" s="7"/>
      <c r="I24" s="7">
        <v>0</v>
      </c>
      <c r="J24" s="7"/>
      <c r="K24" s="7">
        <v>0</v>
      </c>
      <c r="L24" s="7"/>
      <c r="M24" s="7">
        <v>-1879</v>
      </c>
      <c r="N24" s="7"/>
      <c r="O24" s="7">
        <v>145129616</v>
      </c>
      <c r="P24" s="7"/>
      <c r="Q24" s="7">
        <v>35700</v>
      </c>
      <c r="R24" s="7"/>
      <c r="S24" s="7">
        <v>80300</v>
      </c>
      <c r="T24" s="7"/>
      <c r="U24" s="7">
        <v>2209176628</v>
      </c>
      <c r="V24" s="7"/>
      <c r="W24" s="7">
        <v>2849653075.5</v>
      </c>
      <c r="X24" s="4"/>
      <c r="Y24" s="9">
        <v>4.7172526641462417E-2</v>
      </c>
    </row>
    <row r="25" spans="1:25">
      <c r="A25" s="1" t="s">
        <v>31</v>
      </c>
      <c r="C25" s="7">
        <v>546</v>
      </c>
      <c r="D25" s="7"/>
      <c r="E25" s="7">
        <v>2033223</v>
      </c>
      <c r="F25" s="7"/>
      <c r="G25" s="7">
        <v>4797921.4919999996</v>
      </c>
      <c r="H25" s="7"/>
      <c r="I25" s="7">
        <v>0</v>
      </c>
      <c r="J25" s="7"/>
      <c r="K25" s="7">
        <v>0</v>
      </c>
      <c r="L25" s="7"/>
      <c r="M25" s="7">
        <v>-546</v>
      </c>
      <c r="N25" s="7"/>
      <c r="O25" s="7">
        <v>4423426</v>
      </c>
      <c r="P25" s="7"/>
      <c r="Q25" s="7">
        <v>0</v>
      </c>
      <c r="R25" s="7"/>
      <c r="S25" s="7">
        <v>0</v>
      </c>
      <c r="T25" s="7"/>
      <c r="U25" s="7">
        <v>0</v>
      </c>
      <c r="V25" s="7"/>
      <c r="W25" s="7">
        <v>0</v>
      </c>
      <c r="X25" s="4"/>
      <c r="Y25" s="9">
        <v>0</v>
      </c>
    </row>
    <row r="26" spans="1:25">
      <c r="A26" s="1" t="s">
        <v>32</v>
      </c>
      <c r="C26" s="7">
        <v>459203</v>
      </c>
      <c r="D26" s="7"/>
      <c r="E26" s="7">
        <v>2250706103</v>
      </c>
      <c r="F26" s="7"/>
      <c r="G26" s="7">
        <v>2862071553.2804999</v>
      </c>
      <c r="H26" s="7"/>
      <c r="I26" s="7">
        <v>0</v>
      </c>
      <c r="J26" s="7"/>
      <c r="K26" s="7">
        <v>0</v>
      </c>
      <c r="L26" s="7"/>
      <c r="M26" s="7">
        <v>-22961</v>
      </c>
      <c r="N26" s="7"/>
      <c r="O26" s="7">
        <v>131240200</v>
      </c>
      <c r="P26" s="7"/>
      <c r="Q26" s="7">
        <v>436242</v>
      </c>
      <c r="R26" s="7"/>
      <c r="S26" s="7">
        <v>5920</v>
      </c>
      <c r="T26" s="7"/>
      <c r="U26" s="7">
        <v>2138166632</v>
      </c>
      <c r="V26" s="7"/>
      <c r="W26" s="7">
        <v>2567186451.7919998</v>
      </c>
      <c r="X26" s="4"/>
      <c r="Y26" s="9">
        <v>4.2496636636904006E-2</v>
      </c>
    </row>
    <row r="27" spans="1:25">
      <c r="A27" s="1" t="s">
        <v>33</v>
      </c>
      <c r="C27" s="7">
        <v>207000</v>
      </c>
      <c r="D27" s="7"/>
      <c r="E27" s="7">
        <v>3000722184</v>
      </c>
      <c r="F27" s="7"/>
      <c r="G27" s="7">
        <v>2707911486</v>
      </c>
      <c r="H27" s="7"/>
      <c r="I27" s="7">
        <v>0</v>
      </c>
      <c r="J27" s="7"/>
      <c r="K27" s="7">
        <v>0</v>
      </c>
      <c r="L27" s="7"/>
      <c r="M27" s="7">
        <v>-207000</v>
      </c>
      <c r="N27" s="7"/>
      <c r="O27" s="7">
        <v>5072189891</v>
      </c>
      <c r="P27" s="7"/>
      <c r="Q27" s="7">
        <v>0</v>
      </c>
      <c r="R27" s="7"/>
      <c r="S27" s="7">
        <v>0</v>
      </c>
      <c r="T27" s="7"/>
      <c r="U27" s="7">
        <v>0</v>
      </c>
      <c r="V27" s="7"/>
      <c r="W27" s="7">
        <v>0</v>
      </c>
      <c r="X27" s="4"/>
      <c r="Y27" s="9">
        <v>0</v>
      </c>
    </row>
    <row r="28" spans="1:25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262926</v>
      </c>
      <c r="J28" s="7"/>
      <c r="K28" s="7">
        <v>1371115670</v>
      </c>
      <c r="L28" s="7"/>
      <c r="M28" s="7">
        <v>0</v>
      </c>
      <c r="N28" s="7"/>
      <c r="O28" s="7">
        <v>0</v>
      </c>
      <c r="P28" s="7"/>
      <c r="Q28" s="7">
        <v>262926</v>
      </c>
      <c r="R28" s="7"/>
      <c r="S28" s="7">
        <v>5230</v>
      </c>
      <c r="T28" s="7"/>
      <c r="U28" s="7">
        <v>1371115670</v>
      </c>
      <c r="V28" s="7"/>
      <c r="W28" s="7">
        <v>1366921117.2690001</v>
      </c>
      <c r="X28" s="4"/>
      <c r="Y28" s="9">
        <v>2.262770979931851E-2</v>
      </c>
    </row>
    <row r="29" spans="1:25">
      <c r="A29" s="1" t="s">
        <v>35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v>29175</v>
      </c>
      <c r="J29" s="7"/>
      <c r="K29" s="7">
        <v>2705518126</v>
      </c>
      <c r="L29" s="7"/>
      <c r="M29" s="7">
        <v>0</v>
      </c>
      <c r="N29" s="7"/>
      <c r="O29" s="7">
        <v>0</v>
      </c>
      <c r="P29" s="7"/>
      <c r="Q29" s="7">
        <v>29175</v>
      </c>
      <c r="R29" s="7"/>
      <c r="S29" s="7">
        <v>101800</v>
      </c>
      <c r="T29" s="7"/>
      <c r="U29" s="7">
        <v>2705518126</v>
      </c>
      <c r="V29" s="7"/>
      <c r="W29" s="7">
        <v>2952343410.75</v>
      </c>
      <c r="X29" s="4"/>
      <c r="Y29" s="9">
        <v>4.887243973511203E-2</v>
      </c>
    </row>
    <row r="30" spans="1:25">
      <c r="A30" s="1" t="s">
        <v>36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v>203541</v>
      </c>
      <c r="J30" s="7"/>
      <c r="K30" s="7">
        <v>1512389703</v>
      </c>
      <c r="L30" s="7"/>
      <c r="M30" s="7">
        <v>0</v>
      </c>
      <c r="N30" s="7"/>
      <c r="O30" s="7">
        <v>0</v>
      </c>
      <c r="P30" s="7"/>
      <c r="Q30" s="7">
        <v>203541</v>
      </c>
      <c r="R30" s="7"/>
      <c r="S30" s="7">
        <v>7590</v>
      </c>
      <c r="T30" s="7"/>
      <c r="U30" s="7">
        <v>1512389703</v>
      </c>
      <c r="V30" s="7"/>
      <c r="W30" s="7">
        <v>1535684176.6695001</v>
      </c>
      <c r="X30" s="4"/>
      <c r="Y30" s="9">
        <v>2.5421376152640469E-2</v>
      </c>
    </row>
    <row r="31" spans="1:25">
      <c r="A31" s="1" t="s">
        <v>37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v>124227</v>
      </c>
      <c r="J31" s="7"/>
      <c r="K31" s="7">
        <v>1013826991</v>
      </c>
      <c r="L31" s="7"/>
      <c r="M31" s="7">
        <v>0</v>
      </c>
      <c r="N31" s="7"/>
      <c r="O31" s="7">
        <v>0</v>
      </c>
      <c r="P31" s="7"/>
      <c r="Q31" s="7">
        <v>124227</v>
      </c>
      <c r="R31" s="7"/>
      <c r="S31" s="7">
        <v>7500</v>
      </c>
      <c r="T31" s="7"/>
      <c r="U31" s="7">
        <v>1013826991</v>
      </c>
      <c r="V31" s="7"/>
      <c r="W31" s="7">
        <v>926158870.125</v>
      </c>
      <c r="X31" s="4"/>
      <c r="Y31" s="9">
        <v>1.5331429060898081E-2</v>
      </c>
    </row>
    <row r="32" spans="1:25">
      <c r="A32" s="1" t="s">
        <v>38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v>39855</v>
      </c>
      <c r="J32" s="7"/>
      <c r="K32" s="7">
        <v>999032166</v>
      </c>
      <c r="L32" s="7"/>
      <c r="M32" s="7">
        <v>0</v>
      </c>
      <c r="N32" s="7"/>
      <c r="O32" s="7">
        <v>0</v>
      </c>
      <c r="P32" s="7"/>
      <c r="Q32" s="7">
        <v>39855</v>
      </c>
      <c r="R32" s="7"/>
      <c r="S32" s="7">
        <v>25200</v>
      </c>
      <c r="T32" s="7"/>
      <c r="U32" s="7">
        <v>999032166</v>
      </c>
      <c r="V32" s="7"/>
      <c r="W32" s="7">
        <v>998370141.29999995</v>
      </c>
      <c r="X32" s="4"/>
      <c r="Y32" s="9">
        <v>1.6526798470109013E-2</v>
      </c>
    </row>
    <row r="33" spans="1:25">
      <c r="A33" s="1" t="s">
        <v>39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1500000</v>
      </c>
      <c r="J33" s="7"/>
      <c r="K33" s="7">
        <v>3010230805</v>
      </c>
      <c r="L33" s="7"/>
      <c r="M33" s="7">
        <v>-1500000</v>
      </c>
      <c r="N33" s="7"/>
      <c r="O33" s="7">
        <v>4467260715</v>
      </c>
      <c r="P33" s="7"/>
      <c r="Q33" s="7">
        <v>0</v>
      </c>
      <c r="R33" s="7"/>
      <c r="S33" s="7">
        <v>0</v>
      </c>
      <c r="T33" s="7"/>
      <c r="U33" s="7">
        <v>0</v>
      </c>
      <c r="V33" s="7"/>
      <c r="W33" s="7">
        <v>0</v>
      </c>
      <c r="X33" s="4"/>
      <c r="Y33" s="9">
        <v>0</v>
      </c>
    </row>
    <row r="34" spans="1:25" ht="24.75" thickBot="1">
      <c r="C34" s="4"/>
      <c r="D34" s="4"/>
      <c r="E34" s="8">
        <f>SUM(E9:E33)</f>
        <v>23295034707</v>
      </c>
      <c r="F34" s="4"/>
      <c r="G34" s="8">
        <f>SUM(G9:G33)</f>
        <v>28747653043.810501</v>
      </c>
      <c r="H34" s="4"/>
      <c r="I34" s="4"/>
      <c r="J34" s="4"/>
      <c r="K34" s="8">
        <f>SUM(K9:K33)</f>
        <v>11310168785</v>
      </c>
      <c r="L34" s="4"/>
      <c r="M34" s="4"/>
      <c r="N34" s="4"/>
      <c r="O34" s="8">
        <f>SUM(O9:O33)</f>
        <v>10963480527</v>
      </c>
      <c r="P34" s="4"/>
      <c r="Q34" s="4"/>
      <c r="R34" s="4"/>
      <c r="S34" s="4"/>
      <c r="T34" s="4"/>
      <c r="U34" s="8">
        <f>SUM(U9:U33)</f>
        <v>27320343440</v>
      </c>
      <c r="V34" s="4"/>
      <c r="W34" s="8">
        <f>SUM(W9:W33)</f>
        <v>30562281139.738499</v>
      </c>
      <c r="X34" s="4"/>
      <c r="Y34" s="10">
        <f>SUM(Y9:Y33)</f>
        <v>0.50592124131995186</v>
      </c>
    </row>
    <row r="35" spans="1:25" ht="24.75" thickTop="1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>
      <c r="Y36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0"/>
  <sheetViews>
    <sheetView rightToLeft="1" topLeftCell="T1" workbookViewId="0">
      <selection activeCell="AK12" sqref="AK12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41</v>
      </c>
      <c r="B6" s="14" t="s">
        <v>41</v>
      </c>
      <c r="C6" s="14" t="s">
        <v>41</v>
      </c>
      <c r="D6" s="14" t="s">
        <v>41</v>
      </c>
      <c r="E6" s="14" t="s">
        <v>41</v>
      </c>
      <c r="F6" s="14" t="s">
        <v>41</v>
      </c>
      <c r="G6" s="14" t="s">
        <v>41</v>
      </c>
      <c r="H6" s="14" t="s">
        <v>41</v>
      </c>
      <c r="I6" s="14" t="s">
        <v>41</v>
      </c>
      <c r="J6" s="14" t="s">
        <v>41</v>
      </c>
      <c r="K6" s="14" t="s">
        <v>41</v>
      </c>
      <c r="L6" s="14" t="s">
        <v>41</v>
      </c>
      <c r="M6" s="14" t="s">
        <v>41</v>
      </c>
      <c r="O6" s="14" t="s">
        <v>4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42</v>
      </c>
      <c r="C7" s="13" t="s">
        <v>43</v>
      </c>
      <c r="E7" s="13" t="s">
        <v>44</v>
      </c>
      <c r="G7" s="13" t="s">
        <v>45</v>
      </c>
      <c r="I7" s="13" t="s">
        <v>46</v>
      </c>
      <c r="K7" s="13" t="s">
        <v>47</v>
      </c>
      <c r="M7" s="13" t="s">
        <v>40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48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42</v>
      </c>
      <c r="C8" s="14" t="s">
        <v>43</v>
      </c>
      <c r="E8" s="14" t="s">
        <v>44</v>
      </c>
      <c r="G8" s="14" t="s">
        <v>45</v>
      </c>
      <c r="I8" s="14" t="s">
        <v>46</v>
      </c>
      <c r="K8" s="14" t="s">
        <v>47</v>
      </c>
      <c r="M8" s="14" t="s">
        <v>40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48</v>
      </c>
      <c r="AG8" s="14" t="s">
        <v>8</v>
      </c>
      <c r="AI8" s="14" t="s">
        <v>9</v>
      </c>
      <c r="AK8" s="14" t="s">
        <v>13</v>
      </c>
    </row>
    <row r="9" spans="1:37">
      <c r="A9" s="1" t="s">
        <v>49</v>
      </c>
      <c r="C9" s="4" t="s">
        <v>50</v>
      </c>
      <c r="D9" s="4"/>
      <c r="E9" s="4" t="s">
        <v>50</v>
      </c>
      <c r="F9" s="4"/>
      <c r="G9" s="4" t="s">
        <v>51</v>
      </c>
      <c r="H9" s="4"/>
      <c r="I9" s="4" t="s">
        <v>52</v>
      </c>
      <c r="J9" s="4"/>
      <c r="K9" s="6">
        <v>0</v>
      </c>
      <c r="L9" s="4"/>
      <c r="M9" s="6">
        <v>0</v>
      </c>
      <c r="N9" s="4"/>
      <c r="O9" s="6">
        <v>1083</v>
      </c>
      <c r="P9" s="4"/>
      <c r="Q9" s="6">
        <v>1000873373</v>
      </c>
      <c r="R9" s="4"/>
      <c r="S9" s="6">
        <v>1069810061</v>
      </c>
      <c r="T9" s="4"/>
      <c r="U9" s="6">
        <v>0</v>
      </c>
      <c r="V9" s="4"/>
      <c r="W9" s="6">
        <v>0</v>
      </c>
      <c r="X9" s="4"/>
      <c r="Y9" s="6">
        <v>1083</v>
      </c>
      <c r="Z9" s="4"/>
      <c r="AA9" s="6">
        <v>1083000000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</row>
    <row r="10" spans="1:37">
      <c r="A10" s="1" t="s">
        <v>53</v>
      </c>
      <c r="C10" s="4" t="s">
        <v>50</v>
      </c>
      <c r="D10" s="4"/>
      <c r="E10" s="4" t="s">
        <v>50</v>
      </c>
      <c r="F10" s="4"/>
      <c r="G10" s="4" t="s">
        <v>54</v>
      </c>
      <c r="H10" s="4"/>
      <c r="I10" s="4" t="s">
        <v>55</v>
      </c>
      <c r="J10" s="4"/>
      <c r="K10" s="6">
        <v>0</v>
      </c>
      <c r="L10" s="4"/>
      <c r="M10" s="6">
        <v>0</v>
      </c>
      <c r="N10" s="4"/>
      <c r="O10" s="6">
        <v>1197</v>
      </c>
      <c r="P10" s="4"/>
      <c r="Q10" s="6">
        <v>1001471982</v>
      </c>
      <c r="R10" s="4"/>
      <c r="S10" s="6">
        <v>1098646834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1197</v>
      </c>
      <c r="AD10" s="4"/>
      <c r="AE10" s="6">
        <v>939151</v>
      </c>
      <c r="AF10" s="4"/>
      <c r="AG10" s="6">
        <v>1001471982</v>
      </c>
      <c r="AH10" s="4"/>
      <c r="AI10" s="6">
        <v>1123959992</v>
      </c>
      <c r="AJ10" s="4"/>
      <c r="AK10" s="9">
        <v>1.8605785076927301E-2</v>
      </c>
    </row>
    <row r="11" spans="1:37">
      <c r="A11" s="1" t="s">
        <v>56</v>
      </c>
      <c r="C11" s="4" t="s">
        <v>50</v>
      </c>
      <c r="D11" s="4"/>
      <c r="E11" s="4" t="s">
        <v>50</v>
      </c>
      <c r="F11" s="4"/>
      <c r="G11" s="4" t="s">
        <v>57</v>
      </c>
      <c r="H11" s="4"/>
      <c r="I11" s="4" t="s">
        <v>55</v>
      </c>
      <c r="J11" s="4"/>
      <c r="K11" s="6">
        <v>0</v>
      </c>
      <c r="L11" s="4"/>
      <c r="M11" s="6">
        <v>0</v>
      </c>
      <c r="N11" s="4"/>
      <c r="O11" s="6">
        <v>1837</v>
      </c>
      <c r="P11" s="4"/>
      <c r="Q11" s="6">
        <v>1543359683</v>
      </c>
      <c r="R11" s="4"/>
      <c r="S11" s="6">
        <v>1638499853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1837</v>
      </c>
      <c r="AD11" s="4"/>
      <c r="AE11" s="6">
        <v>926000</v>
      </c>
      <c r="AF11" s="4"/>
      <c r="AG11" s="6">
        <v>1543359683</v>
      </c>
      <c r="AH11" s="4"/>
      <c r="AI11" s="6">
        <v>1700753682</v>
      </c>
      <c r="AJ11" s="4"/>
      <c r="AK11" s="9">
        <v>2.8153900228936938E-2</v>
      </c>
    </row>
    <row r="12" spans="1:37">
      <c r="A12" s="1" t="s">
        <v>58</v>
      </c>
      <c r="C12" s="4" t="s">
        <v>50</v>
      </c>
      <c r="D12" s="4"/>
      <c r="E12" s="4" t="s">
        <v>50</v>
      </c>
      <c r="F12" s="4"/>
      <c r="G12" s="4" t="s">
        <v>57</v>
      </c>
      <c r="H12" s="4"/>
      <c r="I12" s="4" t="s">
        <v>59</v>
      </c>
      <c r="J12" s="4"/>
      <c r="K12" s="6">
        <v>0</v>
      </c>
      <c r="L12" s="4"/>
      <c r="M12" s="6">
        <v>0</v>
      </c>
      <c r="N12" s="4"/>
      <c r="O12" s="6">
        <v>2694</v>
      </c>
      <c r="P12" s="4"/>
      <c r="Q12" s="6">
        <v>2222604773</v>
      </c>
      <c r="R12" s="4"/>
      <c r="S12" s="6">
        <v>2415290807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2694</v>
      </c>
      <c r="AD12" s="4"/>
      <c r="AE12" s="6">
        <v>918399</v>
      </c>
      <c r="AF12" s="4"/>
      <c r="AG12" s="6">
        <v>2222604773</v>
      </c>
      <c r="AH12" s="4"/>
      <c r="AI12" s="6">
        <v>2473718463</v>
      </c>
      <c r="AJ12" s="4"/>
      <c r="AK12" s="9">
        <v>4.0949388226449376E-2</v>
      </c>
    </row>
    <row r="13" spans="1:37">
      <c r="A13" s="1" t="s">
        <v>60</v>
      </c>
      <c r="C13" s="4" t="s">
        <v>50</v>
      </c>
      <c r="D13" s="4"/>
      <c r="E13" s="4" t="s">
        <v>50</v>
      </c>
      <c r="F13" s="4"/>
      <c r="G13" s="4" t="s">
        <v>61</v>
      </c>
      <c r="H13" s="4"/>
      <c r="I13" s="4" t="s">
        <v>62</v>
      </c>
      <c r="J13" s="4"/>
      <c r="K13" s="6">
        <v>0</v>
      </c>
      <c r="L13" s="4"/>
      <c r="M13" s="6">
        <v>0</v>
      </c>
      <c r="N13" s="4"/>
      <c r="O13" s="6">
        <v>1406</v>
      </c>
      <c r="P13" s="4"/>
      <c r="Q13" s="6">
        <v>1123456989</v>
      </c>
      <c r="R13" s="4"/>
      <c r="S13" s="6">
        <v>1233232116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1406</v>
      </c>
      <c r="AD13" s="4"/>
      <c r="AE13" s="6">
        <v>899230</v>
      </c>
      <c r="AF13" s="4"/>
      <c r="AG13" s="6">
        <v>1123456989</v>
      </c>
      <c r="AH13" s="4"/>
      <c r="AI13" s="6">
        <v>1264088222</v>
      </c>
      <c r="AJ13" s="4"/>
      <c r="AK13" s="9">
        <v>2.0925436798650002E-2</v>
      </c>
    </row>
    <row r="14" spans="1:37">
      <c r="A14" s="1" t="s">
        <v>63</v>
      </c>
      <c r="C14" s="4" t="s">
        <v>50</v>
      </c>
      <c r="D14" s="4"/>
      <c r="E14" s="4" t="s">
        <v>50</v>
      </c>
      <c r="F14" s="4"/>
      <c r="G14" s="4" t="s">
        <v>64</v>
      </c>
      <c r="H14" s="4"/>
      <c r="I14" s="4" t="s">
        <v>65</v>
      </c>
      <c r="J14" s="4"/>
      <c r="K14" s="6">
        <v>15</v>
      </c>
      <c r="L14" s="4"/>
      <c r="M14" s="6">
        <v>15</v>
      </c>
      <c r="N14" s="4"/>
      <c r="O14" s="6">
        <v>3510</v>
      </c>
      <c r="P14" s="4"/>
      <c r="Q14" s="6">
        <v>3300068227</v>
      </c>
      <c r="R14" s="4"/>
      <c r="S14" s="6">
        <v>3294696028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3510</v>
      </c>
      <c r="AD14" s="4"/>
      <c r="AE14" s="6">
        <v>956730</v>
      </c>
      <c r="AF14" s="4"/>
      <c r="AG14" s="6">
        <v>3300068227</v>
      </c>
      <c r="AH14" s="4"/>
      <c r="AI14" s="6">
        <v>3357513640</v>
      </c>
      <c r="AJ14" s="4"/>
      <c r="AK14" s="9">
        <v>5.5579538082608071E-2</v>
      </c>
    </row>
    <row r="15" spans="1:37">
      <c r="A15" s="1" t="s">
        <v>66</v>
      </c>
      <c r="C15" s="4" t="s">
        <v>50</v>
      </c>
      <c r="D15" s="4"/>
      <c r="E15" s="4" t="s">
        <v>50</v>
      </c>
      <c r="F15" s="4"/>
      <c r="G15" s="4" t="s">
        <v>67</v>
      </c>
      <c r="H15" s="4"/>
      <c r="I15" s="4" t="s">
        <v>68</v>
      </c>
      <c r="J15" s="4"/>
      <c r="K15" s="6">
        <v>16</v>
      </c>
      <c r="L15" s="4"/>
      <c r="M15" s="6">
        <v>16</v>
      </c>
      <c r="N15" s="4"/>
      <c r="O15" s="6">
        <v>9941</v>
      </c>
      <c r="P15" s="4"/>
      <c r="Q15" s="6">
        <v>9674664631</v>
      </c>
      <c r="R15" s="4"/>
      <c r="S15" s="6">
        <v>9352189148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9941</v>
      </c>
      <c r="AD15" s="4"/>
      <c r="AE15" s="6">
        <v>1015000</v>
      </c>
      <c r="AF15" s="4"/>
      <c r="AG15" s="6">
        <v>9674664631</v>
      </c>
      <c r="AH15" s="4"/>
      <c r="AI15" s="6">
        <v>10088286166</v>
      </c>
      <c r="AJ15" s="4"/>
      <c r="AK15" s="9">
        <v>0.16699925756711004</v>
      </c>
    </row>
    <row r="16" spans="1:37">
      <c r="A16" s="1" t="s">
        <v>69</v>
      </c>
      <c r="C16" s="4" t="s">
        <v>50</v>
      </c>
      <c r="D16" s="4"/>
      <c r="E16" s="4" t="s">
        <v>50</v>
      </c>
      <c r="F16" s="4"/>
      <c r="G16" s="4" t="s">
        <v>70</v>
      </c>
      <c r="H16" s="4"/>
      <c r="I16" s="4" t="s">
        <v>71</v>
      </c>
      <c r="J16" s="4"/>
      <c r="K16" s="6">
        <v>16</v>
      </c>
      <c r="L16" s="4"/>
      <c r="M16" s="6">
        <v>16</v>
      </c>
      <c r="N16" s="4"/>
      <c r="O16" s="6">
        <v>1900</v>
      </c>
      <c r="P16" s="4"/>
      <c r="Q16" s="6">
        <v>1865340030</v>
      </c>
      <c r="R16" s="4"/>
      <c r="S16" s="6">
        <v>1863429192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1900</v>
      </c>
      <c r="AD16" s="4"/>
      <c r="AE16" s="6">
        <v>990530</v>
      </c>
      <c r="AF16" s="4"/>
      <c r="AG16" s="6">
        <v>1865340030</v>
      </c>
      <c r="AH16" s="4"/>
      <c r="AI16" s="6">
        <v>1881665886</v>
      </c>
      <c r="AJ16" s="4"/>
      <c r="AK16" s="9">
        <v>3.1148680834452679E-2</v>
      </c>
    </row>
    <row r="17" spans="1:37">
      <c r="A17" s="1" t="s">
        <v>72</v>
      </c>
      <c r="C17" s="4" t="s">
        <v>50</v>
      </c>
      <c r="D17" s="4"/>
      <c r="E17" s="4" t="s">
        <v>50</v>
      </c>
      <c r="F17" s="4"/>
      <c r="G17" s="4" t="s">
        <v>61</v>
      </c>
      <c r="H17" s="4"/>
      <c r="I17" s="4" t="s">
        <v>62</v>
      </c>
      <c r="J17" s="4"/>
      <c r="K17" s="6">
        <v>0</v>
      </c>
      <c r="L17" s="4"/>
      <c r="M17" s="6">
        <v>0</v>
      </c>
      <c r="N17" s="4"/>
      <c r="O17" s="6">
        <v>0</v>
      </c>
      <c r="P17" s="4"/>
      <c r="Q17" s="6">
        <v>0</v>
      </c>
      <c r="R17" s="4"/>
      <c r="S17" s="6">
        <v>0</v>
      </c>
      <c r="T17" s="4"/>
      <c r="U17" s="6">
        <v>2229</v>
      </c>
      <c r="V17" s="4"/>
      <c r="W17" s="6">
        <v>2000243567</v>
      </c>
      <c r="X17" s="4"/>
      <c r="Y17" s="6">
        <v>0</v>
      </c>
      <c r="Z17" s="4"/>
      <c r="AA17" s="6">
        <v>0</v>
      </c>
      <c r="AB17" s="4"/>
      <c r="AC17" s="6">
        <v>2229</v>
      </c>
      <c r="AD17" s="4"/>
      <c r="AE17" s="6">
        <v>897210</v>
      </c>
      <c r="AF17" s="4"/>
      <c r="AG17" s="6">
        <v>2000243567</v>
      </c>
      <c r="AH17" s="4"/>
      <c r="AI17" s="6">
        <v>1999518611</v>
      </c>
      <c r="AJ17" s="4"/>
      <c r="AK17" s="9">
        <v>3.3099588773958959E-2</v>
      </c>
    </row>
    <row r="18" spans="1:37">
      <c r="A18" s="1" t="s">
        <v>73</v>
      </c>
      <c r="C18" s="4" t="s">
        <v>50</v>
      </c>
      <c r="D18" s="4"/>
      <c r="E18" s="4" t="s">
        <v>50</v>
      </c>
      <c r="F18" s="4"/>
      <c r="G18" s="4" t="s">
        <v>57</v>
      </c>
      <c r="H18" s="4"/>
      <c r="I18" s="4" t="s">
        <v>74</v>
      </c>
      <c r="J18" s="4"/>
      <c r="K18" s="6">
        <v>0</v>
      </c>
      <c r="L18" s="4"/>
      <c r="M18" s="6">
        <v>0</v>
      </c>
      <c r="N18" s="4"/>
      <c r="O18" s="6">
        <v>0</v>
      </c>
      <c r="P18" s="4"/>
      <c r="Q18" s="6">
        <v>0</v>
      </c>
      <c r="R18" s="4"/>
      <c r="S18" s="6">
        <v>0</v>
      </c>
      <c r="T18" s="4"/>
      <c r="U18" s="6">
        <v>3153</v>
      </c>
      <c r="V18" s="4"/>
      <c r="W18" s="6">
        <v>2999046477</v>
      </c>
      <c r="X18" s="4"/>
      <c r="Y18" s="6">
        <v>0</v>
      </c>
      <c r="Z18" s="4"/>
      <c r="AA18" s="6">
        <v>0</v>
      </c>
      <c r="AB18" s="4"/>
      <c r="AC18" s="6">
        <v>3153</v>
      </c>
      <c r="AD18" s="4"/>
      <c r="AE18" s="6">
        <v>958586</v>
      </c>
      <c r="AF18" s="4"/>
      <c r="AG18" s="6">
        <v>2999046477</v>
      </c>
      <c r="AH18" s="4"/>
      <c r="AI18" s="6">
        <v>3021873844</v>
      </c>
      <c r="AJ18" s="4"/>
      <c r="AK18" s="9">
        <v>5.0023431146339357E-2</v>
      </c>
    </row>
    <row r="19" spans="1:37" ht="24.75" thickBot="1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1">
        <f>SUM(Q9:Q18)</f>
        <v>21731839688</v>
      </c>
      <c r="R19" s="4"/>
      <c r="S19" s="11">
        <f>SUM(S9:S18)</f>
        <v>21965794039</v>
      </c>
      <c r="T19" s="4"/>
      <c r="U19" s="4"/>
      <c r="V19" s="4"/>
      <c r="W19" s="11">
        <f>SUM(SUM(W9:W18))</f>
        <v>4999290044</v>
      </c>
      <c r="X19" s="4"/>
      <c r="Y19" s="4"/>
      <c r="Z19" s="4"/>
      <c r="AA19" s="11">
        <f>SUM(AA9:AA18)</f>
        <v>1083000000</v>
      </c>
      <c r="AB19" s="4"/>
      <c r="AC19" s="4"/>
      <c r="AD19" s="4"/>
      <c r="AE19" s="4"/>
      <c r="AF19" s="4"/>
      <c r="AG19" s="11">
        <f>SUM(AG9:AG18)</f>
        <v>25730256359</v>
      </c>
      <c r="AH19" s="4"/>
      <c r="AI19" s="11">
        <f>SUM(AI9:AI18)</f>
        <v>26911378506</v>
      </c>
      <c r="AJ19" s="4"/>
      <c r="AK19" s="10">
        <f>SUM(AK9:AK18)</f>
        <v>0.44548500673543268</v>
      </c>
    </row>
    <row r="20" spans="1:37" ht="24.75" thickTop="1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</row>
  </sheetData>
  <mergeCells count="28"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76</v>
      </c>
      <c r="C6" s="14" t="s">
        <v>77</v>
      </c>
      <c r="D6" s="14" t="s">
        <v>77</v>
      </c>
      <c r="E6" s="14" t="s">
        <v>77</v>
      </c>
      <c r="F6" s="14" t="s">
        <v>77</v>
      </c>
      <c r="G6" s="14" t="s">
        <v>77</v>
      </c>
      <c r="H6" s="14" t="s">
        <v>77</v>
      </c>
      <c r="I6" s="14" t="s">
        <v>77</v>
      </c>
      <c r="K6" s="14" t="s">
        <v>4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19" ht="24.75">
      <c r="A7" s="14" t="s">
        <v>76</v>
      </c>
      <c r="C7" s="14" t="s">
        <v>78</v>
      </c>
      <c r="E7" s="14" t="s">
        <v>79</v>
      </c>
      <c r="G7" s="14" t="s">
        <v>80</v>
      </c>
      <c r="I7" s="14" t="s">
        <v>47</v>
      </c>
      <c r="K7" s="14" t="s">
        <v>81</v>
      </c>
      <c r="M7" s="14" t="s">
        <v>82</v>
      </c>
      <c r="O7" s="14" t="s">
        <v>83</v>
      </c>
      <c r="Q7" s="14" t="s">
        <v>81</v>
      </c>
      <c r="S7" s="14" t="s">
        <v>75</v>
      </c>
    </row>
    <row r="8" spans="1:19">
      <c r="A8" s="1" t="s">
        <v>84</v>
      </c>
      <c r="C8" s="1" t="s">
        <v>85</v>
      </c>
      <c r="E8" s="1" t="s">
        <v>86</v>
      </c>
      <c r="G8" s="4" t="s">
        <v>87</v>
      </c>
      <c r="H8" s="4"/>
      <c r="I8" s="6">
        <v>5</v>
      </c>
      <c r="K8" s="6">
        <v>137471207</v>
      </c>
      <c r="L8" s="4"/>
      <c r="M8" s="6">
        <v>583111</v>
      </c>
      <c r="N8" s="4"/>
      <c r="O8" s="6">
        <v>0</v>
      </c>
      <c r="P8" s="4"/>
      <c r="Q8" s="6">
        <v>138054318</v>
      </c>
      <c r="R8" s="4"/>
      <c r="S8" s="9">
        <v>2.2853206412437642E-3</v>
      </c>
    </row>
    <row r="9" spans="1:19">
      <c r="A9" s="1" t="s">
        <v>88</v>
      </c>
      <c r="C9" s="1" t="s">
        <v>89</v>
      </c>
      <c r="E9" s="1" t="s">
        <v>86</v>
      </c>
      <c r="G9" s="4" t="s">
        <v>90</v>
      </c>
      <c r="H9" s="4"/>
      <c r="I9" s="6">
        <v>5</v>
      </c>
      <c r="K9" s="6">
        <v>10441112</v>
      </c>
      <c r="L9" s="4"/>
      <c r="M9" s="6">
        <v>44152</v>
      </c>
      <c r="N9" s="4"/>
      <c r="O9" s="6">
        <v>0</v>
      </c>
      <c r="P9" s="4"/>
      <c r="Q9" s="6">
        <v>10485264</v>
      </c>
      <c r="R9" s="4"/>
      <c r="S9" s="9">
        <v>1.7357074081587333E-4</v>
      </c>
    </row>
    <row r="10" spans="1:19">
      <c r="A10" s="1" t="s">
        <v>91</v>
      </c>
      <c r="C10" s="1" t="s">
        <v>92</v>
      </c>
      <c r="E10" s="1" t="s">
        <v>86</v>
      </c>
      <c r="G10" s="4" t="s">
        <v>93</v>
      </c>
      <c r="H10" s="4"/>
      <c r="I10" s="6">
        <v>5</v>
      </c>
      <c r="K10" s="6">
        <v>5900879367</v>
      </c>
      <c r="L10" s="4"/>
      <c r="M10" s="6">
        <v>3576861591</v>
      </c>
      <c r="N10" s="4"/>
      <c r="O10" s="6">
        <v>8035124659</v>
      </c>
      <c r="P10" s="4"/>
      <c r="Q10" s="6">
        <v>1442616299</v>
      </c>
      <c r="R10" s="4"/>
      <c r="S10" s="9">
        <v>2.3880751093199315E-2</v>
      </c>
    </row>
    <row r="11" spans="1:19" ht="24.75" thickBot="1">
      <c r="G11" s="4"/>
      <c r="H11" s="4"/>
      <c r="I11" s="4"/>
      <c r="K11" s="11">
        <f>SUM(K8:K10)</f>
        <v>6048791686</v>
      </c>
      <c r="L11" s="6"/>
      <c r="M11" s="11">
        <f t="shared" ref="M11:R11" si="0">SUM(M8:M10)</f>
        <v>3577488854</v>
      </c>
      <c r="N11" s="6"/>
      <c r="O11" s="11">
        <f t="shared" si="0"/>
        <v>8035124659</v>
      </c>
      <c r="P11" s="6"/>
      <c r="Q11" s="11">
        <f t="shared" si="0"/>
        <v>1591155881</v>
      </c>
      <c r="R11" s="6">
        <f t="shared" si="0"/>
        <v>0</v>
      </c>
      <c r="S11" s="12">
        <f>SUM(S8:S10)</f>
        <v>2.6339642475258954E-2</v>
      </c>
    </row>
    <row r="12" spans="1:19" ht="24.75" thickTop="1"/>
  </sheetData>
  <mergeCells count="17"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  <mergeCell ref="O7"/>
  </mergeCells>
  <pageMargins left="0.7" right="0.7" top="0.75" bottom="0.75" header="0.3" footer="0.3"/>
  <ignoredErrors>
    <ignoredError sqref="C8:C1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8"/>
  <sheetViews>
    <sheetView rightToLeft="1" workbookViewId="0">
      <selection activeCell="S12" sqref="S12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2.140625" style="1" bestFit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2.140625" style="1" bestFit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4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4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4" ht="24.75">
      <c r="A6" s="14" t="s">
        <v>95</v>
      </c>
      <c r="B6" s="14" t="s">
        <v>95</v>
      </c>
      <c r="C6" s="14" t="s">
        <v>95</v>
      </c>
      <c r="D6" s="14" t="s">
        <v>95</v>
      </c>
      <c r="E6" s="14" t="s">
        <v>95</v>
      </c>
      <c r="F6" s="14" t="s">
        <v>95</v>
      </c>
      <c r="G6" s="14" t="s">
        <v>95</v>
      </c>
      <c r="I6" s="14" t="s">
        <v>96</v>
      </c>
      <c r="J6" s="14" t="s">
        <v>96</v>
      </c>
      <c r="K6" s="14" t="s">
        <v>96</v>
      </c>
      <c r="L6" s="14" t="s">
        <v>96</v>
      </c>
      <c r="M6" s="14" t="s">
        <v>96</v>
      </c>
      <c r="O6" s="14" t="s">
        <v>97</v>
      </c>
      <c r="P6" s="14" t="s">
        <v>97</v>
      </c>
      <c r="Q6" s="14" t="s">
        <v>97</v>
      </c>
      <c r="R6" s="14" t="s">
        <v>97</v>
      </c>
      <c r="S6" s="14" t="s">
        <v>97</v>
      </c>
    </row>
    <row r="7" spans="1:24" ht="24.75">
      <c r="A7" s="14" t="s">
        <v>98</v>
      </c>
      <c r="C7" s="14" t="s">
        <v>99</v>
      </c>
      <c r="E7" s="14" t="s">
        <v>46</v>
      </c>
      <c r="G7" s="14" t="s">
        <v>47</v>
      </c>
      <c r="I7" s="14" t="s">
        <v>100</v>
      </c>
      <c r="K7" s="14" t="s">
        <v>101</v>
      </c>
      <c r="M7" s="14" t="s">
        <v>102</v>
      </c>
      <c r="O7" s="14" t="s">
        <v>100</v>
      </c>
      <c r="Q7" s="14" t="s">
        <v>101</v>
      </c>
      <c r="S7" s="14" t="s">
        <v>102</v>
      </c>
    </row>
    <row r="8" spans="1:24">
      <c r="A8" s="1" t="s">
        <v>66</v>
      </c>
      <c r="C8" s="4" t="s">
        <v>136</v>
      </c>
      <c r="D8" s="4"/>
      <c r="E8" s="4" t="s">
        <v>68</v>
      </c>
      <c r="F8" s="4"/>
      <c r="G8" s="6">
        <v>16</v>
      </c>
      <c r="H8" s="4"/>
      <c r="I8" s="6">
        <v>136250715</v>
      </c>
      <c r="J8" s="4"/>
      <c r="K8" s="6">
        <v>0</v>
      </c>
      <c r="L8" s="4"/>
      <c r="M8" s="6">
        <f>I8-K8</f>
        <v>136250715</v>
      </c>
      <c r="N8" s="4"/>
      <c r="O8" s="6">
        <v>419756775</v>
      </c>
      <c r="P8" s="4"/>
      <c r="Q8" s="6">
        <v>0</v>
      </c>
      <c r="R8" s="4"/>
      <c r="S8" s="6">
        <f>O8-Q8</f>
        <v>419756775</v>
      </c>
      <c r="T8" s="4"/>
      <c r="U8" s="4"/>
      <c r="V8" s="4"/>
      <c r="W8" s="4"/>
      <c r="X8" s="4"/>
    </row>
    <row r="9" spans="1:24">
      <c r="A9" s="1" t="s">
        <v>63</v>
      </c>
      <c r="C9" s="4" t="s">
        <v>136</v>
      </c>
      <c r="D9" s="4"/>
      <c r="E9" s="4" t="s">
        <v>65</v>
      </c>
      <c r="F9" s="4"/>
      <c r="G9" s="6">
        <v>15</v>
      </c>
      <c r="H9" s="4"/>
      <c r="I9" s="6">
        <v>44262650</v>
      </c>
      <c r="J9" s="4"/>
      <c r="K9" s="6">
        <v>0</v>
      </c>
      <c r="L9" s="4"/>
      <c r="M9" s="6">
        <f t="shared" ref="M9:M13" si="0">I9-K9</f>
        <v>44262650</v>
      </c>
      <c r="N9" s="4"/>
      <c r="O9" s="6">
        <v>85286378</v>
      </c>
      <c r="P9" s="4"/>
      <c r="Q9" s="6">
        <v>0</v>
      </c>
      <c r="R9" s="4"/>
      <c r="S9" s="6">
        <f t="shared" ref="S9:S13" si="1">O9-Q9</f>
        <v>85286378</v>
      </c>
      <c r="T9" s="4"/>
      <c r="U9" s="4"/>
      <c r="V9" s="4"/>
      <c r="W9" s="4"/>
      <c r="X9" s="4"/>
    </row>
    <row r="10" spans="1:24">
      <c r="A10" s="1" t="s">
        <v>69</v>
      </c>
      <c r="C10" s="4" t="s">
        <v>136</v>
      </c>
      <c r="D10" s="4"/>
      <c r="E10" s="4" t="s">
        <v>71</v>
      </c>
      <c r="F10" s="4"/>
      <c r="G10" s="6">
        <v>16</v>
      </c>
      <c r="H10" s="4"/>
      <c r="I10" s="6">
        <v>27222828</v>
      </c>
      <c r="J10" s="4"/>
      <c r="K10" s="6">
        <v>0</v>
      </c>
      <c r="L10" s="4"/>
      <c r="M10" s="6">
        <f t="shared" si="0"/>
        <v>27222828</v>
      </c>
      <c r="N10" s="4"/>
      <c r="O10" s="6">
        <v>40141160</v>
      </c>
      <c r="P10" s="4"/>
      <c r="Q10" s="6">
        <v>0</v>
      </c>
      <c r="R10" s="4"/>
      <c r="S10" s="6">
        <f t="shared" si="1"/>
        <v>40141160</v>
      </c>
      <c r="T10" s="4"/>
      <c r="U10" s="4"/>
      <c r="V10" s="4"/>
      <c r="W10" s="4"/>
      <c r="X10" s="4"/>
    </row>
    <row r="11" spans="1:24">
      <c r="A11" s="1" t="s">
        <v>84</v>
      </c>
      <c r="C11" s="6">
        <v>30</v>
      </c>
      <c r="D11" s="4"/>
      <c r="E11" s="4" t="s">
        <v>136</v>
      </c>
      <c r="F11" s="4"/>
      <c r="G11" s="6">
        <v>5</v>
      </c>
      <c r="H11" s="4"/>
      <c r="I11" s="6">
        <v>583111</v>
      </c>
      <c r="J11" s="4"/>
      <c r="K11" s="6">
        <v>0</v>
      </c>
      <c r="L11" s="4"/>
      <c r="M11" s="6">
        <f t="shared" si="0"/>
        <v>583111</v>
      </c>
      <c r="N11" s="4"/>
      <c r="O11" s="6">
        <v>898679</v>
      </c>
      <c r="P11" s="4"/>
      <c r="Q11" s="6">
        <v>0</v>
      </c>
      <c r="R11" s="4"/>
      <c r="S11" s="6">
        <f t="shared" si="1"/>
        <v>898679</v>
      </c>
      <c r="T11" s="4"/>
      <c r="U11" s="4"/>
      <c r="V11" s="4"/>
      <c r="W11" s="4"/>
      <c r="X11" s="4"/>
    </row>
    <row r="12" spans="1:24">
      <c r="A12" s="1" t="s">
        <v>88</v>
      </c>
      <c r="C12" s="6">
        <v>27</v>
      </c>
      <c r="D12" s="4"/>
      <c r="E12" s="4" t="s">
        <v>136</v>
      </c>
      <c r="F12" s="4"/>
      <c r="G12" s="6">
        <v>5</v>
      </c>
      <c r="H12" s="4"/>
      <c r="I12" s="6">
        <v>44152</v>
      </c>
      <c r="J12" s="4"/>
      <c r="K12" s="6">
        <v>0</v>
      </c>
      <c r="L12" s="4"/>
      <c r="M12" s="6">
        <f t="shared" si="0"/>
        <v>44152</v>
      </c>
      <c r="N12" s="4"/>
      <c r="O12" s="6">
        <v>129268</v>
      </c>
      <c r="P12" s="4"/>
      <c r="Q12" s="6">
        <v>0</v>
      </c>
      <c r="R12" s="4"/>
      <c r="S12" s="6">
        <f t="shared" si="1"/>
        <v>129268</v>
      </c>
      <c r="T12" s="4"/>
      <c r="U12" s="4"/>
      <c r="V12" s="4"/>
      <c r="W12" s="4"/>
      <c r="X12" s="4"/>
    </row>
    <row r="13" spans="1:24">
      <c r="A13" s="1" t="s">
        <v>91</v>
      </c>
      <c r="C13" s="6">
        <v>17</v>
      </c>
      <c r="D13" s="4"/>
      <c r="E13" s="4" t="s">
        <v>136</v>
      </c>
      <c r="F13" s="4"/>
      <c r="G13" s="6">
        <v>5</v>
      </c>
      <c r="H13" s="4"/>
      <c r="I13" s="6">
        <v>490838</v>
      </c>
      <c r="J13" s="4"/>
      <c r="K13" s="6">
        <v>0</v>
      </c>
      <c r="L13" s="4"/>
      <c r="M13" s="6">
        <f t="shared" si="0"/>
        <v>490838</v>
      </c>
      <c r="N13" s="4"/>
      <c r="O13" s="6">
        <v>1863827</v>
      </c>
      <c r="P13" s="4"/>
      <c r="Q13" s="6">
        <v>0</v>
      </c>
      <c r="R13" s="4"/>
      <c r="S13" s="6">
        <f t="shared" si="1"/>
        <v>1863827</v>
      </c>
      <c r="T13" s="4"/>
      <c r="U13" s="4"/>
      <c r="V13" s="4"/>
      <c r="W13" s="4"/>
      <c r="X13" s="4"/>
    </row>
    <row r="14" spans="1:24" ht="24.75" thickBot="1">
      <c r="C14" s="4"/>
      <c r="D14" s="4"/>
      <c r="E14" s="4"/>
      <c r="F14" s="4"/>
      <c r="G14" s="4"/>
      <c r="H14" s="4"/>
      <c r="I14" s="11">
        <f>SUM(I8:I13)</f>
        <v>208854294</v>
      </c>
      <c r="J14" s="4"/>
      <c r="K14" s="11">
        <f>SUM(K8:K13)</f>
        <v>0</v>
      </c>
      <c r="L14" s="4"/>
      <c r="M14" s="11">
        <f>SUM(M8:M13)</f>
        <v>208854294</v>
      </c>
      <c r="N14" s="4"/>
      <c r="O14" s="11">
        <f>SUM(O8:O13)</f>
        <v>548076087</v>
      </c>
      <c r="P14" s="4"/>
      <c r="Q14" s="11">
        <f>SUM(Q8:Q13)</f>
        <v>0</v>
      </c>
      <c r="R14" s="4"/>
      <c r="S14" s="11">
        <f>SUM(S8:S13)</f>
        <v>548076087</v>
      </c>
      <c r="T14" s="4"/>
      <c r="U14" s="4"/>
      <c r="V14" s="4"/>
      <c r="W14" s="4"/>
      <c r="X14" s="4"/>
    </row>
    <row r="15" spans="1:24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  <c r="T15" s="4"/>
      <c r="U15" s="4"/>
      <c r="V15" s="4"/>
      <c r="W15" s="4"/>
      <c r="X15" s="4"/>
    </row>
    <row r="16" spans="1:24">
      <c r="C16" s="4"/>
      <c r="D16" s="4"/>
      <c r="E16" s="4"/>
      <c r="F16" s="4"/>
      <c r="G16" s="4"/>
      <c r="H16" s="4"/>
      <c r="I16" s="4"/>
      <c r="J16" s="4"/>
      <c r="K16" s="4"/>
      <c r="L16" s="4"/>
      <c r="M16" s="3"/>
      <c r="N16" s="3"/>
      <c r="O16" s="3"/>
      <c r="P16" s="3"/>
      <c r="Q16" s="3"/>
      <c r="R16" s="3"/>
      <c r="S16" s="3"/>
      <c r="T16" s="4"/>
      <c r="U16" s="4"/>
      <c r="V16" s="4"/>
      <c r="W16" s="4"/>
      <c r="X16" s="4"/>
    </row>
    <row r="17" spans="3:24">
      <c r="C17" s="4"/>
      <c r="D17" s="4"/>
      <c r="E17" s="4"/>
      <c r="F17" s="4"/>
      <c r="G17" s="4"/>
      <c r="H17" s="4"/>
      <c r="I17" s="4"/>
      <c r="J17" s="4"/>
      <c r="K17" s="4"/>
      <c r="L17" s="4"/>
      <c r="M17" s="3"/>
      <c r="N17" s="3"/>
      <c r="O17" s="3"/>
      <c r="P17" s="3"/>
      <c r="Q17" s="3"/>
      <c r="R17" s="3"/>
      <c r="S17" s="3"/>
      <c r="T17" s="4"/>
      <c r="U17" s="4"/>
      <c r="V17" s="4"/>
      <c r="W17" s="4"/>
      <c r="X17" s="4"/>
    </row>
    <row r="18" spans="3:24">
      <c r="M18" s="3"/>
      <c r="N18" s="3"/>
      <c r="O18" s="3"/>
      <c r="P18" s="3"/>
      <c r="Q18" s="3"/>
      <c r="R18" s="3"/>
      <c r="S18" s="3"/>
    </row>
  </sheetData>
  <mergeCells count="16">
    <mergeCell ref="A3:S3"/>
    <mergeCell ref="A4:S4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4"/>
  <sheetViews>
    <sheetView rightToLeft="1" workbookViewId="0">
      <selection activeCell="S10" sqref="S10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.75">
      <c r="A6" s="13" t="s">
        <v>3</v>
      </c>
      <c r="C6" s="14" t="s">
        <v>104</v>
      </c>
      <c r="D6" s="14" t="s">
        <v>104</v>
      </c>
      <c r="E6" s="14" t="s">
        <v>104</v>
      </c>
      <c r="F6" s="14" t="s">
        <v>104</v>
      </c>
      <c r="G6" s="14" t="s">
        <v>104</v>
      </c>
      <c r="I6" s="14" t="s">
        <v>96</v>
      </c>
      <c r="J6" s="14" t="s">
        <v>96</v>
      </c>
      <c r="K6" s="14" t="s">
        <v>96</v>
      </c>
      <c r="L6" s="14" t="s">
        <v>96</v>
      </c>
      <c r="M6" s="14" t="s">
        <v>96</v>
      </c>
      <c r="O6" s="14" t="s">
        <v>97</v>
      </c>
      <c r="P6" s="14" t="s">
        <v>97</v>
      </c>
      <c r="Q6" s="14" t="s">
        <v>97</v>
      </c>
      <c r="R6" s="14" t="s">
        <v>97</v>
      </c>
      <c r="S6" s="14" t="s">
        <v>97</v>
      </c>
    </row>
    <row r="7" spans="1:19" ht="24.75">
      <c r="A7" s="14" t="s">
        <v>3</v>
      </c>
      <c r="C7" s="14" t="s">
        <v>105</v>
      </c>
      <c r="E7" s="14" t="s">
        <v>106</v>
      </c>
      <c r="G7" s="14" t="s">
        <v>107</v>
      </c>
      <c r="I7" s="14" t="s">
        <v>108</v>
      </c>
      <c r="K7" s="14" t="s">
        <v>101</v>
      </c>
      <c r="M7" s="14" t="s">
        <v>109</v>
      </c>
      <c r="O7" s="14" t="s">
        <v>108</v>
      </c>
      <c r="Q7" s="14" t="s">
        <v>101</v>
      </c>
      <c r="S7" s="14" t="s">
        <v>109</v>
      </c>
    </row>
    <row r="8" spans="1:19">
      <c r="A8" s="1" t="s">
        <v>22</v>
      </c>
      <c r="C8" s="4" t="s">
        <v>110</v>
      </c>
      <c r="D8" s="4"/>
      <c r="E8" s="6">
        <v>70000</v>
      </c>
      <c r="F8" s="4"/>
      <c r="G8" s="6">
        <v>2350</v>
      </c>
      <c r="H8" s="4"/>
      <c r="I8" s="6">
        <v>0</v>
      </c>
      <c r="J8" s="4"/>
      <c r="K8" s="6">
        <v>0</v>
      </c>
      <c r="L8" s="4"/>
      <c r="M8" s="6">
        <f>I8-K8</f>
        <v>0</v>
      </c>
      <c r="N8" s="4"/>
      <c r="O8" s="6">
        <v>164500000</v>
      </c>
      <c r="P8" s="4"/>
      <c r="Q8" s="6">
        <v>0</v>
      </c>
      <c r="R8" s="4"/>
      <c r="S8" s="6">
        <f>O8-Q8</f>
        <v>164500000</v>
      </c>
    </row>
    <row r="9" spans="1:19">
      <c r="A9" s="1" t="s">
        <v>18</v>
      </c>
      <c r="C9" s="4" t="s">
        <v>111</v>
      </c>
      <c r="D9" s="4"/>
      <c r="E9" s="6">
        <v>46018</v>
      </c>
      <c r="F9" s="4"/>
      <c r="G9" s="6">
        <v>4200</v>
      </c>
      <c r="H9" s="4"/>
      <c r="I9" s="6">
        <v>193275600</v>
      </c>
      <c r="J9" s="4"/>
      <c r="K9" s="6">
        <v>26599654</v>
      </c>
      <c r="L9" s="4"/>
      <c r="M9" s="6">
        <f t="shared" ref="M9:M11" si="0">I9-K9</f>
        <v>166675946</v>
      </c>
      <c r="N9" s="4"/>
      <c r="O9" s="6">
        <v>193275600</v>
      </c>
      <c r="P9" s="4"/>
      <c r="Q9" s="6">
        <v>26599654</v>
      </c>
      <c r="R9" s="4"/>
      <c r="S9" s="6">
        <f t="shared" ref="S9:S11" si="1">O9-Q9</f>
        <v>166675946</v>
      </c>
    </row>
    <row r="10" spans="1:19">
      <c r="A10" s="1" t="s">
        <v>17</v>
      </c>
      <c r="C10" s="4" t="s">
        <v>112</v>
      </c>
      <c r="D10" s="4"/>
      <c r="E10" s="6">
        <v>56570</v>
      </c>
      <c r="F10" s="4"/>
      <c r="G10" s="6">
        <v>1300</v>
      </c>
      <c r="H10" s="4"/>
      <c r="I10" s="6">
        <v>73541000</v>
      </c>
      <c r="J10" s="4"/>
      <c r="K10" s="6">
        <v>0</v>
      </c>
      <c r="L10" s="4"/>
      <c r="M10" s="6">
        <f t="shared" si="0"/>
        <v>73541000</v>
      </c>
      <c r="N10" s="4"/>
      <c r="O10" s="6">
        <v>73541000</v>
      </c>
      <c r="P10" s="4"/>
      <c r="Q10" s="6">
        <v>0</v>
      </c>
      <c r="R10" s="4"/>
      <c r="S10" s="6">
        <f t="shared" si="1"/>
        <v>73541000</v>
      </c>
    </row>
    <row r="11" spans="1:19">
      <c r="A11" s="1" t="s">
        <v>30</v>
      </c>
      <c r="C11" s="4" t="s">
        <v>113</v>
      </c>
      <c r="D11" s="4"/>
      <c r="E11" s="6">
        <v>37579</v>
      </c>
      <c r="F11" s="4"/>
      <c r="G11" s="6">
        <v>8900</v>
      </c>
      <c r="H11" s="4"/>
      <c r="I11" s="6">
        <v>334453100</v>
      </c>
      <c r="J11" s="4"/>
      <c r="K11" s="6">
        <v>6072787</v>
      </c>
      <c r="L11" s="4"/>
      <c r="M11" s="6">
        <f t="shared" si="0"/>
        <v>328380313</v>
      </c>
      <c r="N11" s="4"/>
      <c r="O11" s="6">
        <v>334453100</v>
      </c>
      <c r="P11" s="4"/>
      <c r="Q11" s="6">
        <v>6072787</v>
      </c>
      <c r="R11" s="4"/>
      <c r="S11" s="6">
        <f t="shared" si="1"/>
        <v>328380313</v>
      </c>
    </row>
    <row r="12" spans="1:19" ht="24.75" thickBot="1">
      <c r="C12" s="4"/>
      <c r="D12" s="4"/>
      <c r="E12" s="4"/>
      <c r="F12" s="4"/>
      <c r="G12" s="4"/>
      <c r="H12" s="4"/>
      <c r="I12" s="11">
        <f>SUM(I8:I11)</f>
        <v>601269700</v>
      </c>
      <c r="J12" s="6"/>
      <c r="K12" s="11">
        <f t="shared" ref="K12" si="2">SUM(K8:K11)</f>
        <v>32672441</v>
      </c>
      <c r="L12" s="6"/>
      <c r="M12" s="11">
        <f>SUM(M8:M11)</f>
        <v>568597259</v>
      </c>
      <c r="N12" s="6"/>
      <c r="O12" s="11">
        <f t="shared" ref="O12" si="3">SUM(O8:O11)</f>
        <v>765769700</v>
      </c>
      <c r="P12" s="6"/>
      <c r="Q12" s="11">
        <f t="shared" ref="Q12" si="4">SUM(Q8:Q11)</f>
        <v>32672441</v>
      </c>
      <c r="R12" s="6"/>
      <c r="S12" s="11">
        <f>SUM(S8:S11)</f>
        <v>733097259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3"/>
  <sheetViews>
    <sheetView rightToLeft="1" topLeftCell="A27" workbookViewId="0">
      <selection activeCell="Q31" sqref="Q31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96</v>
      </c>
      <c r="D6" s="14" t="s">
        <v>96</v>
      </c>
      <c r="E6" s="14" t="s">
        <v>96</v>
      </c>
      <c r="F6" s="14" t="s">
        <v>96</v>
      </c>
      <c r="G6" s="14" t="s">
        <v>96</v>
      </c>
      <c r="H6" s="14" t="s">
        <v>96</v>
      </c>
      <c r="I6" s="14" t="s">
        <v>96</v>
      </c>
      <c r="K6" s="14" t="s">
        <v>97</v>
      </c>
      <c r="L6" s="14" t="s">
        <v>97</v>
      </c>
      <c r="M6" s="14" t="s">
        <v>97</v>
      </c>
      <c r="N6" s="14" t="s">
        <v>97</v>
      </c>
      <c r="O6" s="14" t="s">
        <v>97</v>
      </c>
      <c r="P6" s="14" t="s">
        <v>97</v>
      </c>
      <c r="Q6" s="14" t="s">
        <v>97</v>
      </c>
    </row>
    <row r="7" spans="1:17" ht="24.75">
      <c r="A7" s="14" t="s">
        <v>3</v>
      </c>
      <c r="C7" s="14" t="s">
        <v>7</v>
      </c>
      <c r="E7" s="14" t="s">
        <v>114</v>
      </c>
      <c r="G7" s="14" t="s">
        <v>115</v>
      </c>
      <c r="I7" s="14" t="s">
        <v>116</v>
      </c>
      <c r="K7" s="14" t="s">
        <v>7</v>
      </c>
      <c r="M7" s="14" t="s">
        <v>114</v>
      </c>
      <c r="O7" s="14" t="s">
        <v>115</v>
      </c>
      <c r="Q7" s="14" t="s">
        <v>116</v>
      </c>
    </row>
    <row r="8" spans="1:17">
      <c r="A8" s="1" t="s">
        <v>19</v>
      </c>
      <c r="C8" s="7">
        <v>41000</v>
      </c>
      <c r="D8" s="7"/>
      <c r="E8" s="7">
        <v>1579296937</v>
      </c>
      <c r="F8" s="7"/>
      <c r="G8" s="7">
        <v>1791228397</v>
      </c>
      <c r="H8" s="7"/>
      <c r="I8" s="7">
        <f>E8-G8</f>
        <v>-211931460</v>
      </c>
      <c r="J8" s="7"/>
      <c r="K8" s="7">
        <v>41000</v>
      </c>
      <c r="L8" s="7"/>
      <c r="M8" s="7">
        <v>1579296937</v>
      </c>
      <c r="N8" s="7"/>
      <c r="O8" s="7">
        <v>1353100859</v>
      </c>
      <c r="P8" s="7"/>
      <c r="Q8" s="7">
        <f>M8-O8</f>
        <v>226196078</v>
      </c>
    </row>
    <row r="9" spans="1:17">
      <c r="A9" s="1" t="s">
        <v>37</v>
      </c>
      <c r="C9" s="7">
        <v>124227</v>
      </c>
      <c r="D9" s="7"/>
      <c r="E9" s="7">
        <v>926158870</v>
      </c>
      <c r="F9" s="7"/>
      <c r="G9" s="7">
        <v>1013826991</v>
      </c>
      <c r="H9" s="7"/>
      <c r="I9" s="7">
        <f t="shared" ref="I9:I36" si="0">E9-G9</f>
        <v>-87668121</v>
      </c>
      <c r="J9" s="7"/>
      <c r="K9" s="7">
        <v>124227</v>
      </c>
      <c r="L9" s="7"/>
      <c r="M9" s="7">
        <v>926158870</v>
      </c>
      <c r="N9" s="7"/>
      <c r="O9" s="7">
        <v>1013826991</v>
      </c>
      <c r="P9" s="7"/>
      <c r="Q9" s="7">
        <f t="shared" ref="Q9:Q36" si="1">M9-O9</f>
        <v>-87668121</v>
      </c>
    </row>
    <row r="10" spans="1:17">
      <c r="A10" s="1" t="s">
        <v>34</v>
      </c>
      <c r="C10" s="7">
        <v>262926</v>
      </c>
      <c r="D10" s="7"/>
      <c r="E10" s="7">
        <v>1366921117</v>
      </c>
      <c r="F10" s="7"/>
      <c r="G10" s="7">
        <v>1371115670</v>
      </c>
      <c r="H10" s="7"/>
      <c r="I10" s="7">
        <f t="shared" si="0"/>
        <v>-4194553</v>
      </c>
      <c r="J10" s="7"/>
      <c r="K10" s="7">
        <v>262926</v>
      </c>
      <c r="L10" s="7"/>
      <c r="M10" s="7">
        <v>1366921117</v>
      </c>
      <c r="N10" s="7"/>
      <c r="O10" s="7">
        <v>1371115670</v>
      </c>
      <c r="P10" s="7"/>
      <c r="Q10" s="7">
        <f t="shared" si="1"/>
        <v>-4194553</v>
      </c>
    </row>
    <row r="11" spans="1:17">
      <c r="A11" s="1" t="s">
        <v>23</v>
      </c>
      <c r="C11" s="7">
        <v>45930</v>
      </c>
      <c r="D11" s="7"/>
      <c r="E11" s="7">
        <v>1874664779</v>
      </c>
      <c r="F11" s="7"/>
      <c r="G11" s="7">
        <v>1619443734</v>
      </c>
      <c r="H11" s="7"/>
      <c r="I11" s="7">
        <f t="shared" si="0"/>
        <v>255221045</v>
      </c>
      <c r="J11" s="7"/>
      <c r="K11" s="7">
        <v>45930</v>
      </c>
      <c r="L11" s="7"/>
      <c r="M11" s="7">
        <v>1874664779</v>
      </c>
      <c r="N11" s="7"/>
      <c r="O11" s="7">
        <v>1495186526</v>
      </c>
      <c r="P11" s="7"/>
      <c r="Q11" s="7">
        <f t="shared" si="1"/>
        <v>379478253</v>
      </c>
    </row>
    <row r="12" spans="1:17">
      <c r="A12" s="1" t="s">
        <v>30</v>
      </c>
      <c r="C12" s="7">
        <v>35700</v>
      </c>
      <c r="D12" s="7"/>
      <c r="E12" s="7">
        <v>2849653075</v>
      </c>
      <c r="F12" s="7"/>
      <c r="G12" s="7">
        <v>3268648629</v>
      </c>
      <c r="H12" s="7"/>
      <c r="I12" s="7">
        <f t="shared" si="0"/>
        <v>-418995554</v>
      </c>
      <c r="J12" s="7"/>
      <c r="K12" s="7">
        <v>35700</v>
      </c>
      <c r="L12" s="7"/>
      <c r="M12" s="7">
        <v>2849653075</v>
      </c>
      <c r="N12" s="7"/>
      <c r="O12" s="7">
        <v>2802481477</v>
      </c>
      <c r="P12" s="7"/>
      <c r="Q12" s="7">
        <f t="shared" si="1"/>
        <v>47171598</v>
      </c>
    </row>
    <row r="13" spans="1:17">
      <c r="A13" s="1" t="s">
        <v>26</v>
      </c>
      <c r="C13" s="7">
        <v>31273</v>
      </c>
      <c r="D13" s="7"/>
      <c r="E13" s="7">
        <v>680803671</v>
      </c>
      <c r="F13" s="7"/>
      <c r="G13" s="7">
        <v>666814555</v>
      </c>
      <c r="H13" s="7"/>
      <c r="I13" s="7">
        <f t="shared" si="0"/>
        <v>13989116</v>
      </c>
      <c r="J13" s="7"/>
      <c r="K13" s="7">
        <v>31273</v>
      </c>
      <c r="L13" s="7"/>
      <c r="M13" s="7">
        <v>680803671</v>
      </c>
      <c r="N13" s="7"/>
      <c r="O13" s="7">
        <v>520229198</v>
      </c>
      <c r="P13" s="7"/>
      <c r="Q13" s="7">
        <f t="shared" si="1"/>
        <v>160574473</v>
      </c>
    </row>
    <row r="14" spans="1:17">
      <c r="A14" s="1" t="s">
        <v>38</v>
      </c>
      <c r="C14" s="7">
        <v>39855</v>
      </c>
      <c r="D14" s="7"/>
      <c r="E14" s="7">
        <v>998370141</v>
      </c>
      <c r="F14" s="7"/>
      <c r="G14" s="7">
        <v>999032166</v>
      </c>
      <c r="H14" s="7"/>
      <c r="I14" s="7">
        <f t="shared" si="0"/>
        <v>-662025</v>
      </c>
      <c r="J14" s="7"/>
      <c r="K14" s="7">
        <v>39855</v>
      </c>
      <c r="L14" s="7"/>
      <c r="M14" s="7">
        <v>998370141</v>
      </c>
      <c r="N14" s="7"/>
      <c r="O14" s="7">
        <v>999032166</v>
      </c>
      <c r="P14" s="7"/>
      <c r="Q14" s="7">
        <f t="shared" si="1"/>
        <v>-662025</v>
      </c>
    </row>
    <row r="15" spans="1:17">
      <c r="A15" s="1" t="s">
        <v>25</v>
      </c>
      <c r="C15" s="7">
        <v>51000</v>
      </c>
      <c r="D15" s="7"/>
      <c r="E15" s="7">
        <v>1223814717</v>
      </c>
      <c r="F15" s="7"/>
      <c r="G15" s="7">
        <v>1274004301</v>
      </c>
      <c r="H15" s="7"/>
      <c r="I15" s="7">
        <f t="shared" si="0"/>
        <v>-50189584</v>
      </c>
      <c r="J15" s="7"/>
      <c r="K15" s="7">
        <v>51000</v>
      </c>
      <c r="L15" s="7"/>
      <c r="M15" s="7">
        <v>1223814717</v>
      </c>
      <c r="N15" s="7"/>
      <c r="O15" s="7">
        <v>1151825616</v>
      </c>
      <c r="P15" s="7"/>
      <c r="Q15" s="7">
        <f t="shared" si="1"/>
        <v>71989101</v>
      </c>
    </row>
    <row r="16" spans="1:17">
      <c r="A16" s="1" t="s">
        <v>18</v>
      </c>
      <c r="C16" s="7">
        <v>46018</v>
      </c>
      <c r="D16" s="7"/>
      <c r="E16" s="7">
        <v>1605621170</v>
      </c>
      <c r="F16" s="7"/>
      <c r="G16" s="7">
        <v>2032871932</v>
      </c>
      <c r="H16" s="7"/>
      <c r="I16" s="7">
        <f t="shared" si="0"/>
        <v>-427250762</v>
      </c>
      <c r="J16" s="7"/>
      <c r="K16" s="7">
        <v>46018</v>
      </c>
      <c r="L16" s="7"/>
      <c r="M16" s="7">
        <v>1605621170</v>
      </c>
      <c r="N16" s="7"/>
      <c r="O16" s="7">
        <v>2078252970</v>
      </c>
      <c r="P16" s="7"/>
      <c r="Q16" s="7">
        <f t="shared" si="1"/>
        <v>-472631800</v>
      </c>
    </row>
    <row r="17" spans="1:17">
      <c r="A17" s="1" t="s">
        <v>29</v>
      </c>
      <c r="C17" s="7">
        <v>30727</v>
      </c>
      <c r="D17" s="7"/>
      <c r="E17" s="7">
        <v>1038807369</v>
      </c>
      <c r="F17" s="7"/>
      <c r="G17" s="7">
        <v>1184489352</v>
      </c>
      <c r="H17" s="7"/>
      <c r="I17" s="7">
        <f t="shared" si="0"/>
        <v>-145681983</v>
      </c>
      <c r="J17" s="7"/>
      <c r="K17" s="7">
        <v>30727</v>
      </c>
      <c r="L17" s="7"/>
      <c r="M17" s="7">
        <v>1038807369</v>
      </c>
      <c r="N17" s="7"/>
      <c r="O17" s="7">
        <v>1276353857</v>
      </c>
      <c r="P17" s="7"/>
      <c r="Q17" s="7">
        <f t="shared" si="1"/>
        <v>-237546488</v>
      </c>
    </row>
    <row r="18" spans="1:17">
      <c r="A18" s="1" t="s">
        <v>27</v>
      </c>
      <c r="C18" s="7">
        <v>41572</v>
      </c>
      <c r="D18" s="7"/>
      <c r="E18" s="7">
        <v>1338918549</v>
      </c>
      <c r="F18" s="7"/>
      <c r="G18" s="7">
        <v>1392640590</v>
      </c>
      <c r="H18" s="7"/>
      <c r="I18" s="7">
        <f t="shared" si="0"/>
        <v>-53722041</v>
      </c>
      <c r="J18" s="7"/>
      <c r="K18" s="7">
        <v>41572</v>
      </c>
      <c r="L18" s="7"/>
      <c r="M18" s="7">
        <v>1338918549</v>
      </c>
      <c r="N18" s="7"/>
      <c r="O18" s="7">
        <v>1047579799</v>
      </c>
      <c r="P18" s="7"/>
      <c r="Q18" s="7">
        <f t="shared" si="1"/>
        <v>291338750</v>
      </c>
    </row>
    <row r="19" spans="1:17">
      <c r="A19" s="1" t="s">
        <v>17</v>
      </c>
      <c r="C19" s="7">
        <v>56570</v>
      </c>
      <c r="D19" s="7"/>
      <c r="E19" s="7">
        <v>859246481</v>
      </c>
      <c r="F19" s="7"/>
      <c r="G19" s="7">
        <v>1069559429</v>
      </c>
      <c r="H19" s="7"/>
      <c r="I19" s="7">
        <f t="shared" si="0"/>
        <v>-210312948</v>
      </c>
      <c r="J19" s="7"/>
      <c r="K19" s="7">
        <v>56570</v>
      </c>
      <c r="L19" s="7"/>
      <c r="M19" s="7">
        <v>859246481</v>
      </c>
      <c r="N19" s="7"/>
      <c r="O19" s="7">
        <v>1006161621</v>
      </c>
      <c r="P19" s="7"/>
      <c r="Q19" s="7">
        <f t="shared" si="1"/>
        <v>-146915140</v>
      </c>
    </row>
    <row r="20" spans="1:17">
      <c r="A20" s="1" t="s">
        <v>32</v>
      </c>
      <c r="C20" s="7">
        <v>436242</v>
      </c>
      <c r="D20" s="7"/>
      <c r="E20" s="7">
        <v>2567186451</v>
      </c>
      <c r="F20" s="7"/>
      <c r="G20" s="7">
        <v>2729735908</v>
      </c>
      <c r="H20" s="7"/>
      <c r="I20" s="7">
        <f t="shared" si="0"/>
        <v>-162549457</v>
      </c>
      <c r="J20" s="7"/>
      <c r="K20" s="7">
        <v>436242</v>
      </c>
      <c r="L20" s="7"/>
      <c r="M20" s="7">
        <v>2567186451</v>
      </c>
      <c r="N20" s="7"/>
      <c r="O20" s="7">
        <v>2514279282</v>
      </c>
      <c r="P20" s="7"/>
      <c r="Q20" s="7">
        <f t="shared" si="1"/>
        <v>52907169</v>
      </c>
    </row>
    <row r="21" spans="1:17">
      <c r="A21" s="1" t="s">
        <v>21</v>
      </c>
      <c r="C21" s="7">
        <v>184405</v>
      </c>
      <c r="D21" s="7"/>
      <c r="E21" s="7">
        <v>1548950827</v>
      </c>
      <c r="F21" s="7"/>
      <c r="G21" s="7">
        <v>1653138119</v>
      </c>
      <c r="H21" s="7"/>
      <c r="I21" s="7">
        <f t="shared" si="0"/>
        <v>-104187292</v>
      </c>
      <c r="J21" s="7"/>
      <c r="K21" s="7">
        <v>184405</v>
      </c>
      <c r="L21" s="7"/>
      <c r="M21" s="7">
        <v>1548950827</v>
      </c>
      <c r="N21" s="7"/>
      <c r="O21" s="7">
        <v>1673379409</v>
      </c>
      <c r="P21" s="7"/>
      <c r="Q21" s="7">
        <f t="shared" si="1"/>
        <v>-124428582</v>
      </c>
    </row>
    <row r="22" spans="1:17">
      <c r="A22" s="1" t="s">
        <v>28</v>
      </c>
      <c r="C22" s="7">
        <v>82206</v>
      </c>
      <c r="D22" s="7"/>
      <c r="E22" s="7">
        <v>2851101744</v>
      </c>
      <c r="F22" s="7"/>
      <c r="G22" s="7">
        <v>3219358602</v>
      </c>
      <c r="H22" s="7"/>
      <c r="I22" s="7">
        <f t="shared" si="0"/>
        <v>-368256858</v>
      </c>
      <c r="J22" s="7"/>
      <c r="K22" s="7">
        <v>82206</v>
      </c>
      <c r="L22" s="7"/>
      <c r="M22" s="7">
        <v>2851101744</v>
      </c>
      <c r="N22" s="7"/>
      <c r="O22" s="7">
        <v>3388503586</v>
      </c>
      <c r="P22" s="7"/>
      <c r="Q22" s="7">
        <f t="shared" si="1"/>
        <v>-537401842</v>
      </c>
    </row>
    <row r="23" spans="1:17">
      <c r="A23" s="1" t="s">
        <v>35</v>
      </c>
      <c r="C23" s="7">
        <v>29175</v>
      </c>
      <c r="D23" s="7"/>
      <c r="E23" s="7">
        <v>2952343410</v>
      </c>
      <c r="F23" s="7"/>
      <c r="G23" s="7">
        <v>2705518126</v>
      </c>
      <c r="H23" s="7"/>
      <c r="I23" s="7">
        <f t="shared" si="0"/>
        <v>246825284</v>
      </c>
      <c r="J23" s="7"/>
      <c r="K23" s="7">
        <v>29175</v>
      </c>
      <c r="L23" s="7"/>
      <c r="M23" s="7">
        <v>2952343410</v>
      </c>
      <c r="N23" s="7"/>
      <c r="O23" s="7">
        <v>2705518126</v>
      </c>
      <c r="P23" s="7"/>
      <c r="Q23" s="7">
        <f t="shared" si="1"/>
        <v>246825284</v>
      </c>
    </row>
    <row r="24" spans="1:17">
      <c r="A24" s="1" t="s">
        <v>36</v>
      </c>
      <c r="C24" s="7">
        <v>203541</v>
      </c>
      <c r="D24" s="7"/>
      <c r="E24" s="7">
        <v>1535684176</v>
      </c>
      <c r="F24" s="7"/>
      <c r="G24" s="7">
        <v>1512389703</v>
      </c>
      <c r="H24" s="7"/>
      <c r="I24" s="7">
        <f t="shared" si="0"/>
        <v>23294473</v>
      </c>
      <c r="J24" s="7"/>
      <c r="K24" s="7">
        <v>203541</v>
      </c>
      <c r="L24" s="7"/>
      <c r="M24" s="7">
        <v>1535684176</v>
      </c>
      <c r="N24" s="7"/>
      <c r="O24" s="7">
        <v>1512389703</v>
      </c>
      <c r="P24" s="7"/>
      <c r="Q24" s="7">
        <f t="shared" si="1"/>
        <v>23294473</v>
      </c>
    </row>
    <row r="25" spans="1:17">
      <c r="A25" s="1" t="s">
        <v>20</v>
      </c>
      <c r="C25" s="7">
        <v>46451</v>
      </c>
      <c r="D25" s="7"/>
      <c r="E25" s="7">
        <v>257654360</v>
      </c>
      <c r="F25" s="7"/>
      <c r="G25" s="7">
        <v>384634555</v>
      </c>
      <c r="H25" s="7"/>
      <c r="I25" s="7">
        <f t="shared" si="0"/>
        <v>-126980195</v>
      </c>
      <c r="J25" s="7"/>
      <c r="K25" s="7">
        <v>46451</v>
      </c>
      <c r="L25" s="7"/>
      <c r="M25" s="7">
        <v>257654360</v>
      </c>
      <c r="N25" s="7"/>
      <c r="O25" s="7">
        <v>161835284</v>
      </c>
      <c r="P25" s="7"/>
      <c r="Q25" s="7">
        <f t="shared" si="1"/>
        <v>95819076</v>
      </c>
    </row>
    <row r="26" spans="1:17">
      <c r="A26" s="1" t="s">
        <v>22</v>
      </c>
      <c r="C26" s="7">
        <v>70000</v>
      </c>
      <c r="D26" s="7"/>
      <c r="E26" s="7">
        <v>1505786940</v>
      </c>
      <c r="F26" s="7"/>
      <c r="G26" s="7">
        <v>1673483175</v>
      </c>
      <c r="H26" s="7"/>
      <c r="I26" s="7">
        <f t="shared" si="0"/>
        <v>-167696235</v>
      </c>
      <c r="J26" s="7"/>
      <c r="K26" s="7">
        <v>70000</v>
      </c>
      <c r="L26" s="7"/>
      <c r="M26" s="7">
        <v>1505786940</v>
      </c>
      <c r="N26" s="7"/>
      <c r="O26" s="7">
        <v>1767420902</v>
      </c>
      <c r="P26" s="7"/>
      <c r="Q26" s="7">
        <f t="shared" si="1"/>
        <v>-261633962</v>
      </c>
    </row>
    <row r="27" spans="1:17">
      <c r="A27" s="1" t="s">
        <v>16</v>
      </c>
      <c r="C27" s="7">
        <v>6234</v>
      </c>
      <c r="D27" s="7"/>
      <c r="E27" s="7">
        <v>1001296346</v>
      </c>
      <c r="F27" s="7"/>
      <c r="G27" s="7">
        <v>1092948611</v>
      </c>
      <c r="H27" s="7"/>
      <c r="I27" s="7">
        <f t="shared" si="0"/>
        <v>-91652265</v>
      </c>
      <c r="J27" s="7"/>
      <c r="K27" s="7">
        <v>6234</v>
      </c>
      <c r="L27" s="7"/>
      <c r="M27" s="7">
        <v>1001296346</v>
      </c>
      <c r="N27" s="7"/>
      <c r="O27" s="7">
        <v>1276410441</v>
      </c>
      <c r="P27" s="7"/>
      <c r="Q27" s="7">
        <f t="shared" si="1"/>
        <v>-275114095</v>
      </c>
    </row>
    <row r="28" spans="1:17">
      <c r="A28" s="1" t="s">
        <v>73</v>
      </c>
      <c r="C28" s="7">
        <v>3153</v>
      </c>
      <c r="D28" s="7"/>
      <c r="E28" s="7">
        <v>3021873844</v>
      </c>
      <c r="F28" s="7"/>
      <c r="G28" s="7">
        <v>2999046477</v>
      </c>
      <c r="H28" s="7"/>
      <c r="I28" s="7">
        <f t="shared" si="0"/>
        <v>22827367</v>
      </c>
      <c r="J28" s="7"/>
      <c r="K28" s="7">
        <v>3153</v>
      </c>
      <c r="L28" s="7"/>
      <c r="M28" s="7">
        <v>3021873844</v>
      </c>
      <c r="N28" s="7"/>
      <c r="O28" s="7">
        <v>2999046477</v>
      </c>
      <c r="P28" s="7"/>
      <c r="Q28" s="7">
        <f t="shared" si="1"/>
        <v>22827367</v>
      </c>
    </row>
    <row r="29" spans="1:17">
      <c r="A29" s="1" t="s">
        <v>56</v>
      </c>
      <c r="C29" s="7">
        <v>1837</v>
      </c>
      <c r="D29" s="7"/>
      <c r="E29" s="7">
        <v>1700753682</v>
      </c>
      <c r="F29" s="7"/>
      <c r="G29" s="7">
        <v>1638499853</v>
      </c>
      <c r="H29" s="7"/>
      <c r="I29" s="7">
        <f t="shared" si="0"/>
        <v>62253829</v>
      </c>
      <c r="J29" s="7"/>
      <c r="K29" s="7">
        <v>1837</v>
      </c>
      <c r="L29" s="7"/>
      <c r="M29" s="7">
        <v>1700753682</v>
      </c>
      <c r="N29" s="7"/>
      <c r="O29" s="7">
        <v>1573362457</v>
      </c>
      <c r="P29" s="7"/>
      <c r="Q29" s="7">
        <f t="shared" si="1"/>
        <v>127391225</v>
      </c>
    </row>
    <row r="30" spans="1:17">
      <c r="A30" s="1" t="s">
        <v>72</v>
      </c>
      <c r="C30" s="7">
        <v>2229</v>
      </c>
      <c r="D30" s="7"/>
      <c r="E30" s="7">
        <v>1999518611</v>
      </c>
      <c r="F30" s="7"/>
      <c r="G30" s="7">
        <v>2000243567</v>
      </c>
      <c r="H30" s="7"/>
      <c r="I30" s="7">
        <f t="shared" si="0"/>
        <v>-724956</v>
      </c>
      <c r="J30" s="7"/>
      <c r="K30" s="7">
        <v>2229</v>
      </c>
      <c r="L30" s="7"/>
      <c r="M30" s="7">
        <v>1999518611</v>
      </c>
      <c r="N30" s="7"/>
      <c r="O30" s="7">
        <v>2000243567</v>
      </c>
      <c r="P30" s="7"/>
      <c r="Q30" s="7">
        <f t="shared" si="1"/>
        <v>-724956</v>
      </c>
    </row>
    <row r="31" spans="1:17">
      <c r="A31" s="1" t="s">
        <v>60</v>
      </c>
      <c r="C31" s="7">
        <v>1406</v>
      </c>
      <c r="D31" s="7"/>
      <c r="E31" s="7">
        <v>1264088222</v>
      </c>
      <c r="F31" s="7"/>
      <c r="G31" s="7">
        <v>1233232116</v>
      </c>
      <c r="H31" s="7"/>
      <c r="I31" s="7">
        <f t="shared" si="0"/>
        <v>30856106</v>
      </c>
      <c r="J31" s="7"/>
      <c r="K31" s="7">
        <v>1406</v>
      </c>
      <c r="L31" s="7"/>
      <c r="M31" s="7">
        <v>1264088222</v>
      </c>
      <c r="N31" s="7"/>
      <c r="O31" s="7">
        <v>1159767873</v>
      </c>
      <c r="P31" s="7"/>
      <c r="Q31" s="7">
        <f t="shared" si="1"/>
        <v>104320349</v>
      </c>
    </row>
    <row r="32" spans="1:17">
      <c r="A32" s="1" t="s">
        <v>58</v>
      </c>
      <c r="C32" s="7">
        <v>2694</v>
      </c>
      <c r="D32" s="7"/>
      <c r="E32" s="7">
        <v>2473718463</v>
      </c>
      <c r="F32" s="7"/>
      <c r="G32" s="7">
        <v>2415290807</v>
      </c>
      <c r="H32" s="7"/>
      <c r="I32" s="7">
        <f t="shared" si="0"/>
        <v>58427656</v>
      </c>
      <c r="J32" s="7"/>
      <c r="K32" s="7">
        <v>2694</v>
      </c>
      <c r="L32" s="7"/>
      <c r="M32" s="7">
        <v>2473718463</v>
      </c>
      <c r="N32" s="7"/>
      <c r="O32" s="7">
        <v>2285783041</v>
      </c>
      <c r="P32" s="7"/>
      <c r="Q32" s="7">
        <f t="shared" si="1"/>
        <v>187935422</v>
      </c>
    </row>
    <row r="33" spans="1:17">
      <c r="A33" s="1" t="s">
        <v>69</v>
      </c>
      <c r="C33" s="7">
        <v>1900</v>
      </c>
      <c r="D33" s="7"/>
      <c r="E33" s="7">
        <v>1881665886</v>
      </c>
      <c r="F33" s="7"/>
      <c r="G33" s="7">
        <v>1863429192</v>
      </c>
      <c r="H33" s="7"/>
      <c r="I33" s="7">
        <f t="shared" si="0"/>
        <v>18236694</v>
      </c>
      <c r="J33" s="7"/>
      <c r="K33" s="7">
        <v>1900</v>
      </c>
      <c r="L33" s="7"/>
      <c r="M33" s="7">
        <v>1881665886</v>
      </c>
      <c r="N33" s="7"/>
      <c r="O33" s="7">
        <v>1865340030</v>
      </c>
      <c r="P33" s="7"/>
      <c r="Q33" s="7">
        <f t="shared" si="1"/>
        <v>16325856</v>
      </c>
    </row>
    <row r="34" spans="1:17">
      <c r="A34" s="1" t="s">
        <v>63</v>
      </c>
      <c r="C34" s="7">
        <v>3510</v>
      </c>
      <c r="D34" s="7"/>
      <c r="E34" s="7">
        <v>3357513640</v>
      </c>
      <c r="F34" s="7"/>
      <c r="G34" s="7">
        <v>3294696028</v>
      </c>
      <c r="H34" s="7"/>
      <c r="I34" s="7">
        <f t="shared" si="0"/>
        <v>62817612</v>
      </c>
      <c r="J34" s="7"/>
      <c r="K34" s="7">
        <v>3510</v>
      </c>
      <c r="L34" s="7"/>
      <c r="M34" s="7">
        <v>3357513640</v>
      </c>
      <c r="N34" s="7"/>
      <c r="O34" s="7">
        <v>3300068227</v>
      </c>
      <c r="P34" s="7"/>
      <c r="Q34" s="7">
        <f t="shared" si="1"/>
        <v>57445413</v>
      </c>
    </row>
    <row r="35" spans="1:17">
      <c r="A35" s="1" t="s">
        <v>66</v>
      </c>
      <c r="C35" s="7">
        <v>9941</v>
      </c>
      <c r="D35" s="7"/>
      <c r="E35" s="7">
        <v>10088286166</v>
      </c>
      <c r="F35" s="7"/>
      <c r="G35" s="7">
        <v>9352189148</v>
      </c>
      <c r="H35" s="7"/>
      <c r="I35" s="7">
        <f t="shared" si="0"/>
        <v>736097018</v>
      </c>
      <c r="J35" s="7"/>
      <c r="K35" s="7">
        <v>9941</v>
      </c>
      <c r="L35" s="7"/>
      <c r="M35" s="7">
        <v>10088286166</v>
      </c>
      <c r="N35" s="7"/>
      <c r="O35" s="7">
        <v>9709205147</v>
      </c>
      <c r="P35" s="7"/>
      <c r="Q35" s="7">
        <f t="shared" si="1"/>
        <v>379081019</v>
      </c>
    </row>
    <row r="36" spans="1:17">
      <c r="A36" s="1" t="s">
        <v>53</v>
      </c>
      <c r="C36" s="7">
        <v>1197</v>
      </c>
      <c r="D36" s="7"/>
      <c r="E36" s="7">
        <v>1123959992</v>
      </c>
      <c r="F36" s="7"/>
      <c r="G36" s="7">
        <v>1098646834</v>
      </c>
      <c r="H36" s="7"/>
      <c r="I36" s="7">
        <f t="shared" si="0"/>
        <v>25313158</v>
      </c>
      <c r="J36" s="7"/>
      <c r="K36" s="7">
        <v>1197</v>
      </c>
      <c r="L36" s="7"/>
      <c r="M36" s="7">
        <v>1123959992</v>
      </c>
      <c r="N36" s="7"/>
      <c r="O36" s="7">
        <v>1039276820</v>
      </c>
      <c r="P36" s="7"/>
      <c r="Q36" s="7">
        <f t="shared" si="1"/>
        <v>84683172</v>
      </c>
    </row>
    <row r="37" spans="1:17" ht="24.75" thickBot="1">
      <c r="C37" s="7"/>
      <c r="D37" s="7"/>
      <c r="E37" s="8">
        <f>SUM(E8:E36)</f>
        <v>57473659636</v>
      </c>
      <c r="F37" s="7"/>
      <c r="G37" s="8">
        <f>SUM(G8:G36)</f>
        <v>58550156567</v>
      </c>
      <c r="H37" s="7"/>
      <c r="I37" s="8">
        <f>SUM(I8:I36)</f>
        <v>-1076496931</v>
      </c>
      <c r="J37" s="7"/>
      <c r="K37" s="7"/>
      <c r="L37" s="7"/>
      <c r="M37" s="8">
        <f>SUM(M8:M36)</f>
        <v>57473659636</v>
      </c>
      <c r="N37" s="7"/>
      <c r="O37" s="8">
        <f>SUM(O8:O36)</f>
        <v>57046977122</v>
      </c>
      <c r="P37" s="7"/>
      <c r="Q37" s="8">
        <f>SUM(Q8:Q36)</f>
        <v>426682514</v>
      </c>
    </row>
    <row r="38" spans="1:17" ht="24.75" thickTop="1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>
      <c r="I39" s="4"/>
      <c r="J39" s="4"/>
      <c r="K39" s="4"/>
      <c r="L39" s="4"/>
      <c r="M39" s="4"/>
      <c r="N39" s="4"/>
      <c r="O39" s="4"/>
      <c r="P39" s="4"/>
      <c r="Q39" s="4"/>
    </row>
    <row r="40" spans="1:17">
      <c r="I40" s="4"/>
      <c r="J40" s="4"/>
      <c r="K40" s="4"/>
      <c r="L40" s="4"/>
      <c r="M40" s="4"/>
      <c r="N40" s="4"/>
      <c r="O40" s="4"/>
      <c r="P40" s="4"/>
      <c r="Q40" s="4"/>
    </row>
    <row r="41" spans="1:17">
      <c r="I41" s="4"/>
      <c r="J41" s="4"/>
      <c r="K41" s="4"/>
      <c r="L41" s="4"/>
      <c r="M41" s="4"/>
      <c r="N41" s="4"/>
      <c r="O41" s="4"/>
      <c r="P41" s="4"/>
      <c r="Q41" s="4"/>
    </row>
    <row r="42" spans="1:17">
      <c r="I42" s="7"/>
      <c r="J42" s="7"/>
      <c r="K42" s="7"/>
      <c r="L42" s="7"/>
      <c r="M42" s="7"/>
      <c r="N42" s="7"/>
      <c r="O42" s="7"/>
      <c r="P42" s="7"/>
      <c r="Q42" s="7"/>
    </row>
    <row r="43" spans="1:17">
      <c r="I43" s="4"/>
      <c r="J43" s="4"/>
      <c r="K43" s="4"/>
      <c r="L43" s="4"/>
      <c r="M43" s="4"/>
      <c r="N43" s="4"/>
      <c r="O43" s="4"/>
      <c r="P43" s="4"/>
      <c r="Q43" s="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1"/>
  <sheetViews>
    <sheetView rightToLeft="1" topLeftCell="A20" workbookViewId="0">
      <selection activeCell="K26" sqref="K26"/>
    </sheetView>
  </sheetViews>
  <sheetFormatPr defaultRowHeight="24"/>
  <cols>
    <col min="1" max="1" width="30.5703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96</v>
      </c>
      <c r="D6" s="14" t="s">
        <v>96</v>
      </c>
      <c r="E6" s="14" t="s">
        <v>96</v>
      </c>
      <c r="F6" s="14" t="s">
        <v>96</v>
      </c>
      <c r="G6" s="14" t="s">
        <v>96</v>
      </c>
      <c r="H6" s="14" t="s">
        <v>96</v>
      </c>
      <c r="I6" s="14" t="s">
        <v>96</v>
      </c>
      <c r="K6" s="14" t="s">
        <v>97</v>
      </c>
      <c r="L6" s="14" t="s">
        <v>97</v>
      </c>
      <c r="M6" s="14" t="s">
        <v>97</v>
      </c>
      <c r="N6" s="14" t="s">
        <v>97</v>
      </c>
      <c r="O6" s="14" t="s">
        <v>97</v>
      </c>
      <c r="P6" s="14" t="s">
        <v>97</v>
      </c>
      <c r="Q6" s="14" t="s">
        <v>97</v>
      </c>
    </row>
    <row r="7" spans="1:17" ht="24.75">
      <c r="A7" s="14" t="s">
        <v>3</v>
      </c>
      <c r="C7" s="14" t="s">
        <v>7</v>
      </c>
      <c r="E7" s="14" t="s">
        <v>114</v>
      </c>
      <c r="G7" s="14" t="s">
        <v>115</v>
      </c>
      <c r="I7" s="14" t="s">
        <v>117</v>
      </c>
      <c r="K7" s="14" t="s">
        <v>7</v>
      </c>
      <c r="M7" s="14" t="s">
        <v>114</v>
      </c>
      <c r="O7" s="14" t="s">
        <v>115</v>
      </c>
      <c r="Q7" s="14" t="s">
        <v>117</v>
      </c>
    </row>
    <row r="8" spans="1:17">
      <c r="A8" s="1" t="s">
        <v>33</v>
      </c>
      <c r="C8" s="7">
        <v>207000</v>
      </c>
      <c r="D8" s="7"/>
      <c r="E8" s="7">
        <v>5072189891</v>
      </c>
      <c r="F8" s="7"/>
      <c r="G8" s="7">
        <v>3000722184</v>
      </c>
      <c r="H8" s="7"/>
      <c r="I8" s="7">
        <f>E8-G8</f>
        <v>2071467707</v>
      </c>
      <c r="J8" s="7"/>
      <c r="K8" s="7">
        <v>207000</v>
      </c>
      <c r="L8" s="7"/>
      <c r="M8" s="7">
        <v>5072189891</v>
      </c>
      <c r="N8" s="7"/>
      <c r="O8" s="7">
        <v>3000722184</v>
      </c>
      <c r="P8" s="7"/>
      <c r="Q8" s="7">
        <f>M8-O8</f>
        <v>2071467707</v>
      </c>
    </row>
    <row r="9" spans="1:17">
      <c r="A9" s="1" t="s">
        <v>24</v>
      </c>
      <c r="C9" s="7">
        <v>17294</v>
      </c>
      <c r="D9" s="7"/>
      <c r="E9" s="7">
        <v>864712388</v>
      </c>
      <c r="F9" s="7"/>
      <c r="G9" s="7">
        <v>1040061592</v>
      </c>
      <c r="H9" s="7"/>
      <c r="I9" s="7">
        <f t="shared" ref="I9:I29" si="0">E9-G9</f>
        <v>-175349204</v>
      </c>
      <c r="J9" s="7"/>
      <c r="K9" s="7">
        <v>110709</v>
      </c>
      <c r="L9" s="7"/>
      <c r="M9" s="7">
        <v>6868454140</v>
      </c>
      <c r="N9" s="7"/>
      <c r="O9" s="7">
        <v>6658042027</v>
      </c>
      <c r="P9" s="7"/>
      <c r="Q9" s="7">
        <f>M9-O9</f>
        <v>210412113</v>
      </c>
    </row>
    <row r="10" spans="1:17">
      <c r="A10" s="1" t="s">
        <v>28</v>
      </c>
      <c r="C10" s="7">
        <v>4327</v>
      </c>
      <c r="D10" s="7"/>
      <c r="E10" s="7">
        <v>160436790</v>
      </c>
      <c r="F10" s="7"/>
      <c r="G10" s="7">
        <v>178357479</v>
      </c>
      <c r="H10" s="7"/>
      <c r="I10" s="7">
        <f t="shared" si="0"/>
        <v>-17920689</v>
      </c>
      <c r="J10" s="7"/>
      <c r="K10" s="7">
        <v>10868</v>
      </c>
      <c r="L10" s="7"/>
      <c r="M10" s="7">
        <v>413054726</v>
      </c>
      <c r="N10" s="7"/>
      <c r="O10" s="7">
        <v>421080165</v>
      </c>
      <c r="P10" s="7"/>
      <c r="Q10" s="7">
        <f>M10-O10</f>
        <v>-8025439</v>
      </c>
    </row>
    <row r="11" spans="1:17">
      <c r="A11" s="1" t="s">
        <v>15</v>
      </c>
      <c r="C11" s="7">
        <v>1</v>
      </c>
      <c r="D11" s="7"/>
      <c r="E11" s="7">
        <v>1</v>
      </c>
      <c r="F11" s="7"/>
      <c r="G11" s="7">
        <v>8170</v>
      </c>
      <c r="H11" s="7"/>
      <c r="I11" s="7">
        <f t="shared" si="0"/>
        <v>-8169</v>
      </c>
      <c r="J11" s="7"/>
      <c r="K11" s="7">
        <v>236446</v>
      </c>
      <c r="L11" s="7"/>
      <c r="M11" s="7">
        <v>2160596961</v>
      </c>
      <c r="N11" s="7"/>
      <c r="O11" s="7">
        <v>1932021782</v>
      </c>
      <c r="P11" s="7"/>
      <c r="Q11" s="7">
        <f t="shared" ref="Q11:Q29" si="1">M11-O11</f>
        <v>228575179</v>
      </c>
    </row>
    <row r="12" spans="1:17">
      <c r="A12" s="1" t="s">
        <v>29</v>
      </c>
      <c r="C12" s="7">
        <v>1618</v>
      </c>
      <c r="D12" s="7"/>
      <c r="E12" s="7">
        <v>56679063</v>
      </c>
      <c r="F12" s="7"/>
      <c r="G12" s="7">
        <v>67209312</v>
      </c>
      <c r="H12" s="7"/>
      <c r="I12" s="7">
        <f t="shared" si="0"/>
        <v>-10530249</v>
      </c>
      <c r="J12" s="7"/>
      <c r="K12" s="7">
        <v>1618</v>
      </c>
      <c r="L12" s="7"/>
      <c r="M12" s="7">
        <v>56679063</v>
      </c>
      <c r="N12" s="7"/>
      <c r="O12" s="7">
        <v>67209312</v>
      </c>
      <c r="P12" s="7"/>
      <c r="Q12" s="7">
        <f t="shared" si="1"/>
        <v>-10530249</v>
      </c>
    </row>
    <row r="13" spans="1:17">
      <c r="A13" s="1" t="s">
        <v>32</v>
      </c>
      <c r="C13" s="7">
        <v>22961</v>
      </c>
      <c r="D13" s="7"/>
      <c r="E13" s="7">
        <v>131240200</v>
      </c>
      <c r="F13" s="7"/>
      <c r="G13" s="7">
        <v>132335645</v>
      </c>
      <c r="H13" s="7"/>
      <c r="I13" s="7">
        <f t="shared" si="0"/>
        <v>-1095445</v>
      </c>
      <c r="J13" s="7"/>
      <c r="K13" s="7">
        <v>157403</v>
      </c>
      <c r="L13" s="7"/>
      <c r="M13" s="7">
        <v>879570288</v>
      </c>
      <c r="N13" s="7"/>
      <c r="O13" s="7">
        <v>853869183</v>
      </c>
      <c r="P13" s="7"/>
      <c r="Q13" s="7">
        <f t="shared" si="1"/>
        <v>25701105</v>
      </c>
    </row>
    <row r="14" spans="1:17">
      <c r="A14" s="1" t="s">
        <v>21</v>
      </c>
      <c r="C14" s="7">
        <v>7201</v>
      </c>
      <c r="D14" s="7"/>
      <c r="E14" s="7">
        <v>61408437</v>
      </c>
      <c r="F14" s="7"/>
      <c r="G14" s="7">
        <v>68106379</v>
      </c>
      <c r="H14" s="7"/>
      <c r="I14" s="7">
        <f t="shared" si="0"/>
        <v>-6697942</v>
      </c>
      <c r="J14" s="7"/>
      <c r="K14" s="7">
        <v>58510</v>
      </c>
      <c r="L14" s="7"/>
      <c r="M14" s="7">
        <v>923685024</v>
      </c>
      <c r="N14" s="7"/>
      <c r="O14" s="7">
        <v>927008875</v>
      </c>
      <c r="P14" s="7"/>
      <c r="Q14" s="7">
        <f t="shared" si="1"/>
        <v>-3323851</v>
      </c>
    </row>
    <row r="15" spans="1:17">
      <c r="A15" s="1" t="s">
        <v>39</v>
      </c>
      <c r="C15" s="7">
        <v>1500000</v>
      </c>
      <c r="D15" s="7"/>
      <c r="E15" s="7">
        <v>4467260715</v>
      </c>
      <c r="F15" s="7"/>
      <c r="G15" s="7">
        <v>3010230805</v>
      </c>
      <c r="H15" s="7"/>
      <c r="I15" s="7">
        <f t="shared" si="0"/>
        <v>1457029910</v>
      </c>
      <c r="J15" s="7"/>
      <c r="K15" s="7">
        <v>1500000</v>
      </c>
      <c r="L15" s="7"/>
      <c r="M15" s="7">
        <v>4467260715</v>
      </c>
      <c r="N15" s="7"/>
      <c r="O15" s="7">
        <v>3010230805</v>
      </c>
      <c r="P15" s="7"/>
      <c r="Q15" s="7">
        <f t="shared" si="1"/>
        <v>1457029910</v>
      </c>
    </row>
    <row r="16" spans="1:17">
      <c r="A16" s="1" t="s">
        <v>31</v>
      </c>
      <c r="C16" s="7">
        <v>546</v>
      </c>
      <c r="D16" s="7"/>
      <c r="E16" s="7">
        <v>4423426</v>
      </c>
      <c r="F16" s="7"/>
      <c r="G16" s="7">
        <v>2180569</v>
      </c>
      <c r="H16" s="7"/>
      <c r="I16" s="7">
        <f t="shared" si="0"/>
        <v>2242857</v>
      </c>
      <c r="J16" s="7"/>
      <c r="K16" s="7">
        <v>1072615</v>
      </c>
      <c r="L16" s="7"/>
      <c r="M16" s="7">
        <v>9010125699</v>
      </c>
      <c r="N16" s="7"/>
      <c r="O16" s="7">
        <v>4283719308</v>
      </c>
      <c r="P16" s="7"/>
      <c r="Q16" s="7">
        <f t="shared" si="1"/>
        <v>4726406391</v>
      </c>
    </row>
    <row r="17" spans="1:17">
      <c r="A17" s="1" t="s">
        <v>30</v>
      </c>
      <c r="C17" s="7">
        <v>1879</v>
      </c>
      <c r="D17" s="7"/>
      <c r="E17" s="7">
        <v>145129616</v>
      </c>
      <c r="F17" s="7"/>
      <c r="G17" s="7">
        <v>147503153</v>
      </c>
      <c r="H17" s="7"/>
      <c r="I17" s="7">
        <f t="shared" si="0"/>
        <v>-2373537</v>
      </c>
      <c r="J17" s="7"/>
      <c r="K17" s="7">
        <v>1879</v>
      </c>
      <c r="L17" s="7"/>
      <c r="M17" s="7">
        <v>145129616</v>
      </c>
      <c r="N17" s="7"/>
      <c r="O17" s="7">
        <v>147503153</v>
      </c>
      <c r="P17" s="7"/>
      <c r="Q17" s="7">
        <f t="shared" si="1"/>
        <v>-2373537</v>
      </c>
    </row>
    <row r="18" spans="1:17">
      <c r="A18" s="1" t="s">
        <v>118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39142</v>
      </c>
      <c r="L18" s="7"/>
      <c r="M18" s="7">
        <v>663073687</v>
      </c>
      <c r="N18" s="7"/>
      <c r="O18" s="7">
        <v>638498414</v>
      </c>
      <c r="P18" s="7"/>
      <c r="Q18" s="7">
        <f t="shared" si="1"/>
        <v>24575273</v>
      </c>
    </row>
    <row r="19" spans="1:17">
      <c r="A19" s="1" t="s">
        <v>25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20599</v>
      </c>
      <c r="L19" s="7"/>
      <c r="M19" s="7">
        <v>474767673</v>
      </c>
      <c r="N19" s="7"/>
      <c r="O19" s="7">
        <v>465224624</v>
      </c>
      <c r="P19" s="7"/>
      <c r="Q19" s="7">
        <f t="shared" si="1"/>
        <v>9543049</v>
      </c>
    </row>
    <row r="20" spans="1:17">
      <c r="A20" s="1" t="s">
        <v>27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150928</v>
      </c>
      <c r="L20" s="7"/>
      <c r="M20" s="7">
        <v>4165199376</v>
      </c>
      <c r="N20" s="7"/>
      <c r="O20" s="7">
        <v>3803259944</v>
      </c>
      <c r="P20" s="7"/>
      <c r="Q20" s="7">
        <f t="shared" si="1"/>
        <v>361939432</v>
      </c>
    </row>
    <row r="21" spans="1:17">
      <c r="A21" s="1" t="s">
        <v>23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12829</v>
      </c>
      <c r="L21" s="7"/>
      <c r="M21" s="7">
        <v>385258087</v>
      </c>
      <c r="N21" s="7"/>
      <c r="O21" s="7">
        <v>413313950</v>
      </c>
      <c r="P21" s="7"/>
      <c r="Q21" s="7">
        <f t="shared" si="1"/>
        <v>-28055863</v>
      </c>
    </row>
    <row r="22" spans="1:17">
      <c r="A22" s="1" t="s">
        <v>22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30863</v>
      </c>
      <c r="L22" s="7"/>
      <c r="M22" s="7">
        <v>753178421</v>
      </c>
      <c r="N22" s="7"/>
      <c r="O22" s="7">
        <v>779255872</v>
      </c>
      <c r="P22" s="7"/>
      <c r="Q22" s="7">
        <f t="shared" si="1"/>
        <v>-26077451</v>
      </c>
    </row>
    <row r="23" spans="1:17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34877</v>
      </c>
      <c r="L23" s="7"/>
      <c r="M23" s="7">
        <v>2582109506</v>
      </c>
      <c r="N23" s="7"/>
      <c r="O23" s="7">
        <v>1951891828</v>
      </c>
      <c r="P23" s="7"/>
      <c r="Q23" s="7">
        <f t="shared" si="1"/>
        <v>630217678</v>
      </c>
    </row>
    <row r="24" spans="1:17">
      <c r="A24" s="1" t="s">
        <v>120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1275000</v>
      </c>
      <c r="L24" s="7"/>
      <c r="M24" s="7">
        <v>1741069283</v>
      </c>
      <c r="N24" s="7"/>
      <c r="O24" s="7">
        <v>1640033392</v>
      </c>
      <c r="P24" s="7"/>
      <c r="Q24" s="7">
        <f t="shared" si="1"/>
        <v>101035891</v>
      </c>
    </row>
    <row r="25" spans="1:17">
      <c r="A25" s="1" t="s">
        <v>19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18731</v>
      </c>
      <c r="L25" s="7"/>
      <c r="M25" s="7">
        <v>691716306</v>
      </c>
      <c r="N25" s="7"/>
      <c r="O25" s="7">
        <v>618169079</v>
      </c>
      <c r="P25" s="7"/>
      <c r="Q25" s="7">
        <f t="shared" si="1"/>
        <v>73547227</v>
      </c>
    </row>
    <row r="26" spans="1:17">
      <c r="A26" s="1" t="s">
        <v>49</v>
      </c>
      <c r="C26" s="7">
        <v>1083</v>
      </c>
      <c r="D26" s="7"/>
      <c r="E26" s="7">
        <v>1083000000</v>
      </c>
      <c r="F26" s="7"/>
      <c r="G26" s="7">
        <v>1024321478</v>
      </c>
      <c r="H26" s="7"/>
      <c r="I26" s="7">
        <f t="shared" si="0"/>
        <v>58678522</v>
      </c>
      <c r="J26" s="7"/>
      <c r="K26" s="7">
        <v>1083</v>
      </c>
      <c r="L26" s="7"/>
      <c r="M26" s="7">
        <v>1083000000</v>
      </c>
      <c r="N26" s="7"/>
      <c r="O26" s="7">
        <v>1024321478</v>
      </c>
      <c r="P26" s="7"/>
      <c r="Q26" s="7">
        <f t="shared" si="1"/>
        <v>58678522</v>
      </c>
    </row>
    <row r="27" spans="1:17">
      <c r="A27" s="1" t="s">
        <v>60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3594</v>
      </c>
      <c r="L27" s="7"/>
      <c r="M27" s="7">
        <v>2999978938</v>
      </c>
      <c r="N27" s="7"/>
      <c r="O27" s="7">
        <v>2964584452</v>
      </c>
      <c r="P27" s="7"/>
      <c r="Q27" s="7">
        <f t="shared" si="1"/>
        <v>35394486</v>
      </c>
    </row>
    <row r="28" spans="1:17">
      <c r="A28" s="1" t="s">
        <v>56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1138</v>
      </c>
      <c r="L28" s="7"/>
      <c r="M28" s="7">
        <v>999221840</v>
      </c>
      <c r="N28" s="7"/>
      <c r="O28" s="7">
        <v>974679626</v>
      </c>
      <c r="P28" s="7"/>
      <c r="Q28" s="7">
        <f t="shared" si="1"/>
        <v>24542214</v>
      </c>
    </row>
    <row r="29" spans="1:17">
      <c r="A29" s="1" t="s">
        <v>58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1161</v>
      </c>
      <c r="L29" s="7"/>
      <c r="M29" s="7">
        <v>998878433</v>
      </c>
      <c r="N29" s="7"/>
      <c r="O29" s="7">
        <v>981603124</v>
      </c>
      <c r="P29" s="7"/>
      <c r="Q29" s="7">
        <f t="shared" si="1"/>
        <v>17275309</v>
      </c>
    </row>
    <row r="30" spans="1:17" ht="24.75" thickBot="1">
      <c r="C30" s="7"/>
      <c r="D30" s="7"/>
      <c r="E30" s="8">
        <f>SUM(E8:E29)</f>
        <v>12046480527</v>
      </c>
      <c r="F30" s="7"/>
      <c r="G30" s="8">
        <f>SUM(G8:G29)</f>
        <v>8671036766</v>
      </c>
      <c r="H30" s="7"/>
      <c r="I30" s="8">
        <f>SUM(I8:I29)</f>
        <v>3375443761</v>
      </c>
      <c r="J30" s="7"/>
      <c r="K30" s="7"/>
      <c r="L30" s="7"/>
      <c r="M30" s="8">
        <f>SUM(M8:M29)</f>
        <v>47534197673</v>
      </c>
      <c r="N30" s="7"/>
      <c r="O30" s="8">
        <f>SUM(O8:O29)</f>
        <v>37556242577</v>
      </c>
      <c r="P30" s="7"/>
      <c r="Q30" s="8">
        <f>SUM(Q8:Q29)</f>
        <v>9977955096</v>
      </c>
    </row>
    <row r="31" spans="1:17" ht="24.7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7"/>
  <sheetViews>
    <sheetView rightToLeft="1" topLeftCell="A23" workbookViewId="0">
      <selection activeCell="A44" sqref="A44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6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96</v>
      </c>
      <c r="D6" s="14" t="s">
        <v>96</v>
      </c>
      <c r="E6" s="14" t="s">
        <v>96</v>
      </c>
      <c r="F6" s="14" t="s">
        <v>96</v>
      </c>
      <c r="G6" s="14" t="s">
        <v>96</v>
      </c>
      <c r="H6" s="14" t="s">
        <v>96</v>
      </c>
      <c r="I6" s="14" t="s">
        <v>96</v>
      </c>
      <c r="J6" s="14" t="s">
        <v>96</v>
      </c>
      <c r="K6" s="14" t="s">
        <v>96</v>
      </c>
      <c r="M6" s="14" t="s">
        <v>97</v>
      </c>
      <c r="N6" s="14" t="s">
        <v>97</v>
      </c>
      <c r="O6" s="14" t="s">
        <v>97</v>
      </c>
      <c r="P6" s="14" t="s">
        <v>97</v>
      </c>
      <c r="Q6" s="14" t="s">
        <v>97</v>
      </c>
      <c r="R6" s="14" t="s">
        <v>97</v>
      </c>
      <c r="S6" s="14" t="s">
        <v>97</v>
      </c>
      <c r="T6" s="14" t="s">
        <v>97</v>
      </c>
      <c r="U6" s="14" t="s">
        <v>97</v>
      </c>
    </row>
    <row r="7" spans="1:21" ht="24.75">
      <c r="A7" s="14" t="s">
        <v>3</v>
      </c>
      <c r="C7" s="14" t="s">
        <v>121</v>
      </c>
      <c r="E7" s="14" t="s">
        <v>122</v>
      </c>
      <c r="G7" s="14" t="s">
        <v>123</v>
      </c>
      <c r="I7" s="14" t="s">
        <v>81</v>
      </c>
      <c r="K7" s="14" t="s">
        <v>124</v>
      </c>
      <c r="M7" s="14" t="s">
        <v>121</v>
      </c>
      <c r="O7" s="14" t="s">
        <v>122</v>
      </c>
      <c r="Q7" s="14" t="s">
        <v>123</v>
      </c>
      <c r="S7" s="14" t="s">
        <v>81</v>
      </c>
      <c r="U7" s="14" t="s">
        <v>124</v>
      </c>
    </row>
    <row r="8" spans="1:21">
      <c r="A8" s="1" t="s">
        <v>33</v>
      </c>
      <c r="C8" s="7">
        <v>0</v>
      </c>
      <c r="D8" s="7"/>
      <c r="E8" s="7">
        <v>0</v>
      </c>
      <c r="F8" s="7"/>
      <c r="G8" s="7">
        <v>2071467707</v>
      </c>
      <c r="H8" s="7"/>
      <c r="I8" s="7">
        <f>C8+E8+G8</f>
        <v>2071467707</v>
      </c>
      <c r="J8" s="7"/>
      <c r="K8" s="9">
        <f>I8/$I$36</f>
        <v>1.1554622234065977</v>
      </c>
      <c r="L8" s="7"/>
      <c r="M8" s="7">
        <v>0</v>
      </c>
      <c r="N8" s="7"/>
      <c r="O8" s="7">
        <v>0</v>
      </c>
      <c r="P8" s="7"/>
      <c r="Q8" s="7">
        <v>2071467707</v>
      </c>
      <c r="R8" s="7"/>
      <c r="S8" s="7">
        <f>M8+O8+Q8</f>
        <v>2071467707</v>
      </c>
      <c r="U8" s="9">
        <f>S8/$S$36</f>
        <v>0.20668051040193225</v>
      </c>
    </row>
    <row r="9" spans="1:21">
      <c r="A9" s="1" t="s">
        <v>24</v>
      </c>
      <c r="C9" s="7">
        <v>0</v>
      </c>
      <c r="D9" s="7"/>
      <c r="E9" s="7">
        <v>0</v>
      </c>
      <c r="F9" s="7"/>
      <c r="G9" s="7">
        <v>-175349204</v>
      </c>
      <c r="H9" s="7"/>
      <c r="I9" s="7">
        <f t="shared" ref="I9:I35" si="0">C9+E9+G9</f>
        <v>-175349204</v>
      </c>
      <c r="J9" s="7"/>
      <c r="K9" s="9">
        <f t="shared" ref="K9:K35" si="1">I9/$I$36</f>
        <v>-9.7809577451654223E-2</v>
      </c>
      <c r="L9" s="7"/>
      <c r="M9" s="7">
        <v>0</v>
      </c>
      <c r="N9" s="7"/>
      <c r="O9" s="7">
        <v>0</v>
      </c>
      <c r="P9" s="7"/>
      <c r="Q9" s="7">
        <v>210412113</v>
      </c>
      <c r="R9" s="7"/>
      <c r="S9" s="7">
        <f t="shared" ref="S9:S35" si="2">M9+O9+Q9</f>
        <v>210412113</v>
      </c>
      <c r="U9" s="9">
        <f t="shared" ref="U9:U35" si="3">S9/$S$36</f>
        <v>2.0993850284333225E-2</v>
      </c>
    </row>
    <row r="10" spans="1:21">
      <c r="A10" s="1" t="s">
        <v>28</v>
      </c>
      <c r="C10" s="7">
        <v>0</v>
      </c>
      <c r="D10" s="7"/>
      <c r="E10" s="7">
        <v>-368256857</v>
      </c>
      <c r="F10" s="7"/>
      <c r="G10" s="7">
        <v>-17920689</v>
      </c>
      <c r="H10" s="7"/>
      <c r="I10" s="7">
        <f t="shared" si="0"/>
        <v>-386177546</v>
      </c>
      <c r="J10" s="7"/>
      <c r="K10" s="9">
        <f t="shared" si="1"/>
        <v>-0.21540937588502973</v>
      </c>
      <c r="L10" s="7"/>
      <c r="M10" s="7">
        <v>0</v>
      </c>
      <c r="N10" s="7"/>
      <c r="O10" s="7">
        <v>-537401841</v>
      </c>
      <c r="P10" s="7"/>
      <c r="Q10" s="7">
        <v>-8025439</v>
      </c>
      <c r="R10" s="7"/>
      <c r="S10" s="7">
        <f t="shared" si="2"/>
        <v>-545427280</v>
      </c>
      <c r="U10" s="9">
        <f t="shared" si="3"/>
        <v>-5.4419959450295985E-2</v>
      </c>
    </row>
    <row r="11" spans="1:21">
      <c r="A11" s="1" t="s">
        <v>15</v>
      </c>
      <c r="C11" s="7">
        <v>0</v>
      </c>
      <c r="D11" s="7"/>
      <c r="E11" s="7">
        <v>0</v>
      </c>
      <c r="F11" s="7"/>
      <c r="G11" s="7">
        <v>-8169</v>
      </c>
      <c r="H11" s="7"/>
      <c r="I11" s="7">
        <f t="shared" si="0"/>
        <v>-8169</v>
      </c>
      <c r="J11" s="7"/>
      <c r="K11" s="9">
        <f t="shared" si="1"/>
        <v>-4.5566584847602922E-6</v>
      </c>
      <c r="L11" s="7"/>
      <c r="M11" s="7">
        <v>0</v>
      </c>
      <c r="N11" s="7"/>
      <c r="O11" s="7">
        <v>0</v>
      </c>
      <c r="P11" s="7"/>
      <c r="Q11" s="7">
        <v>228575179</v>
      </c>
      <c r="R11" s="7"/>
      <c r="S11" s="7">
        <f t="shared" si="2"/>
        <v>228575179</v>
      </c>
      <c r="U11" s="9">
        <f t="shared" si="3"/>
        <v>2.2806068615644135E-2</v>
      </c>
    </row>
    <row r="12" spans="1:21">
      <c r="A12" s="1" t="s">
        <v>29</v>
      </c>
      <c r="C12" s="7">
        <v>0</v>
      </c>
      <c r="D12" s="7"/>
      <c r="E12" s="7">
        <v>-145681982</v>
      </c>
      <c r="F12" s="7"/>
      <c r="G12" s="7">
        <v>-10530249</v>
      </c>
      <c r="H12" s="7"/>
      <c r="I12" s="7">
        <f t="shared" si="0"/>
        <v>-156212231</v>
      </c>
      <c r="J12" s="7"/>
      <c r="K12" s="9">
        <f t="shared" si="1"/>
        <v>-8.7134996671500153E-2</v>
      </c>
      <c r="L12" s="7"/>
      <c r="M12" s="7">
        <v>0</v>
      </c>
      <c r="N12" s="7"/>
      <c r="O12" s="7">
        <v>-237546487</v>
      </c>
      <c r="P12" s="7"/>
      <c r="Q12" s="7">
        <v>-10530249</v>
      </c>
      <c r="R12" s="7"/>
      <c r="S12" s="7">
        <f t="shared" si="2"/>
        <v>-248076736</v>
      </c>
      <c r="U12" s="9">
        <f t="shared" si="3"/>
        <v>-2.4751834770130644E-2</v>
      </c>
    </row>
    <row r="13" spans="1:21">
      <c r="A13" s="1" t="s">
        <v>32</v>
      </c>
      <c r="C13" s="7">
        <v>0</v>
      </c>
      <c r="D13" s="7"/>
      <c r="E13" s="7">
        <v>-162549456</v>
      </c>
      <c r="F13" s="7"/>
      <c r="G13" s="7">
        <v>-1095445</v>
      </c>
      <c r="H13" s="7"/>
      <c r="I13" s="7">
        <f t="shared" si="0"/>
        <v>-163644901</v>
      </c>
      <c r="J13" s="7"/>
      <c r="K13" s="9">
        <f t="shared" si="1"/>
        <v>-9.1280931157964013E-2</v>
      </c>
      <c r="L13" s="7"/>
      <c r="M13" s="7">
        <v>0</v>
      </c>
      <c r="N13" s="7"/>
      <c r="O13" s="7">
        <v>52907169</v>
      </c>
      <c r="P13" s="7"/>
      <c r="Q13" s="7">
        <v>25701105</v>
      </c>
      <c r="R13" s="7"/>
      <c r="S13" s="7">
        <f t="shared" si="2"/>
        <v>78608274</v>
      </c>
      <c r="U13" s="9">
        <f t="shared" si="3"/>
        <v>7.8431337052627011E-3</v>
      </c>
    </row>
    <row r="14" spans="1:21">
      <c r="A14" s="1" t="s">
        <v>21</v>
      </c>
      <c r="C14" s="7">
        <v>0</v>
      </c>
      <c r="D14" s="7"/>
      <c r="E14" s="7">
        <v>-104187291</v>
      </c>
      <c r="F14" s="7"/>
      <c r="G14" s="7">
        <v>-6697942</v>
      </c>
      <c r="H14" s="7"/>
      <c r="I14" s="7">
        <f t="shared" si="0"/>
        <v>-110885233</v>
      </c>
      <c r="J14" s="7"/>
      <c r="K14" s="9">
        <f t="shared" si="1"/>
        <v>-6.1851651093655514E-2</v>
      </c>
      <c r="L14" s="7"/>
      <c r="M14" s="7">
        <v>0</v>
      </c>
      <c r="N14" s="7"/>
      <c r="O14" s="7">
        <v>-124428581</v>
      </c>
      <c r="P14" s="7"/>
      <c r="Q14" s="7">
        <v>-3323851</v>
      </c>
      <c r="R14" s="7"/>
      <c r="S14" s="7">
        <f t="shared" si="2"/>
        <v>-127752432</v>
      </c>
      <c r="U14" s="9">
        <f t="shared" si="3"/>
        <v>-1.2746487797817329E-2</v>
      </c>
    </row>
    <row r="15" spans="1:21">
      <c r="A15" s="1" t="s">
        <v>39</v>
      </c>
      <c r="C15" s="7">
        <v>0</v>
      </c>
      <c r="D15" s="7"/>
      <c r="E15" s="7">
        <v>0</v>
      </c>
      <c r="F15" s="7"/>
      <c r="G15" s="7">
        <v>1457029910</v>
      </c>
      <c r="H15" s="7"/>
      <c r="I15" s="7">
        <f t="shared" si="0"/>
        <v>1457029910</v>
      </c>
      <c r="J15" s="7"/>
      <c r="K15" s="9">
        <f t="shared" si="1"/>
        <v>0.81272955097943744</v>
      </c>
      <c r="L15" s="7"/>
      <c r="M15" s="7">
        <v>0</v>
      </c>
      <c r="N15" s="7"/>
      <c r="O15" s="7">
        <v>0</v>
      </c>
      <c r="P15" s="7"/>
      <c r="Q15" s="7">
        <v>1457029910</v>
      </c>
      <c r="R15" s="7"/>
      <c r="S15" s="7">
        <f t="shared" si="2"/>
        <v>1457029910</v>
      </c>
      <c r="U15" s="9">
        <f t="shared" si="3"/>
        <v>0.14537503261675583</v>
      </c>
    </row>
    <row r="16" spans="1:21">
      <c r="A16" s="1" t="s">
        <v>31</v>
      </c>
      <c r="C16" s="7">
        <v>0</v>
      </c>
      <c r="D16" s="7"/>
      <c r="E16" s="7">
        <v>0</v>
      </c>
      <c r="F16" s="7"/>
      <c r="G16" s="7">
        <v>2242857</v>
      </c>
      <c r="H16" s="7"/>
      <c r="I16" s="7">
        <f t="shared" si="0"/>
        <v>2242857</v>
      </c>
      <c r="J16" s="7"/>
      <c r="K16" s="9">
        <f t="shared" si="1"/>
        <v>1.2510629672119005E-3</v>
      </c>
      <c r="L16" s="7"/>
      <c r="M16" s="7">
        <v>0</v>
      </c>
      <c r="N16" s="7"/>
      <c r="O16" s="7">
        <v>0</v>
      </c>
      <c r="P16" s="7"/>
      <c r="Q16" s="7">
        <v>4726406391</v>
      </c>
      <c r="R16" s="7"/>
      <c r="S16" s="7">
        <f t="shared" si="2"/>
        <v>4726406391</v>
      </c>
      <c r="U16" s="9">
        <f t="shared" si="3"/>
        <v>0.47157678681535659</v>
      </c>
    </row>
    <row r="17" spans="1:21">
      <c r="A17" s="1" t="s">
        <v>30</v>
      </c>
      <c r="C17" s="7">
        <v>328380313</v>
      </c>
      <c r="D17" s="7"/>
      <c r="E17" s="7">
        <v>-418995553</v>
      </c>
      <c r="F17" s="7"/>
      <c r="G17" s="7">
        <v>-2373537</v>
      </c>
      <c r="H17" s="7"/>
      <c r="I17" s="7">
        <f t="shared" si="0"/>
        <v>-92988777</v>
      </c>
      <c r="J17" s="7"/>
      <c r="K17" s="9">
        <f t="shared" si="1"/>
        <v>-5.1869029220777657E-2</v>
      </c>
      <c r="L17" s="7"/>
      <c r="M17" s="7">
        <v>328380313</v>
      </c>
      <c r="N17" s="7"/>
      <c r="O17" s="7">
        <v>47171598</v>
      </c>
      <c r="P17" s="7"/>
      <c r="Q17" s="7">
        <v>-2373537</v>
      </c>
      <c r="R17" s="7"/>
      <c r="S17" s="7">
        <f t="shared" si="2"/>
        <v>373178374</v>
      </c>
      <c r="U17" s="9">
        <f t="shared" si="3"/>
        <v>3.7233839827020367E-2</v>
      </c>
    </row>
    <row r="18" spans="1:21">
      <c r="A18" s="1" t="s">
        <v>118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9">
        <f t="shared" si="1"/>
        <v>0</v>
      </c>
      <c r="L18" s="7"/>
      <c r="M18" s="7">
        <v>0</v>
      </c>
      <c r="N18" s="7"/>
      <c r="O18" s="7">
        <v>0</v>
      </c>
      <c r="P18" s="7"/>
      <c r="Q18" s="7">
        <v>24575273</v>
      </c>
      <c r="R18" s="7"/>
      <c r="S18" s="7">
        <f t="shared" si="2"/>
        <v>24575273</v>
      </c>
      <c r="U18" s="9">
        <f t="shared" si="3"/>
        <v>2.4519957273496733E-3</v>
      </c>
    </row>
    <row r="19" spans="1:21">
      <c r="A19" s="1" t="s">
        <v>25</v>
      </c>
      <c r="C19" s="7">
        <v>0</v>
      </c>
      <c r="D19" s="7"/>
      <c r="E19" s="7">
        <v>-50189584</v>
      </c>
      <c r="F19" s="7"/>
      <c r="G19" s="7">
        <v>0</v>
      </c>
      <c r="H19" s="7"/>
      <c r="I19" s="7">
        <f t="shared" si="0"/>
        <v>-50189584</v>
      </c>
      <c r="J19" s="7"/>
      <c r="K19" s="9">
        <f t="shared" si="1"/>
        <v>-2.7995690265661573E-2</v>
      </c>
      <c r="L19" s="7"/>
      <c r="M19" s="7">
        <v>0</v>
      </c>
      <c r="N19" s="7"/>
      <c r="O19" s="7">
        <v>71989101</v>
      </c>
      <c r="P19" s="7"/>
      <c r="Q19" s="7">
        <v>9543049</v>
      </c>
      <c r="R19" s="7"/>
      <c r="S19" s="7">
        <f t="shared" si="2"/>
        <v>81532150</v>
      </c>
      <c r="U19" s="9">
        <f t="shared" si="3"/>
        <v>8.1348631790024335E-3</v>
      </c>
    </row>
    <row r="20" spans="1:21">
      <c r="A20" s="1" t="s">
        <v>27</v>
      </c>
      <c r="C20" s="7">
        <v>0</v>
      </c>
      <c r="D20" s="7"/>
      <c r="E20" s="7">
        <v>-53722040</v>
      </c>
      <c r="F20" s="7"/>
      <c r="G20" s="7">
        <v>0</v>
      </c>
      <c r="H20" s="7"/>
      <c r="I20" s="7">
        <f t="shared" si="0"/>
        <v>-53722040</v>
      </c>
      <c r="J20" s="7"/>
      <c r="K20" s="9">
        <f t="shared" si="1"/>
        <v>-2.9966090021377376E-2</v>
      </c>
      <c r="L20" s="7"/>
      <c r="M20" s="7">
        <v>0</v>
      </c>
      <c r="N20" s="7"/>
      <c r="O20" s="7">
        <v>291338750</v>
      </c>
      <c r="P20" s="7"/>
      <c r="Q20" s="7">
        <v>361939432</v>
      </c>
      <c r="R20" s="7"/>
      <c r="S20" s="7">
        <f t="shared" si="2"/>
        <v>653278182</v>
      </c>
      <c r="U20" s="9">
        <f t="shared" si="3"/>
        <v>6.5180773822319779E-2</v>
      </c>
    </row>
    <row r="21" spans="1:21">
      <c r="A21" s="1" t="s">
        <v>23</v>
      </c>
      <c r="C21" s="7">
        <v>0</v>
      </c>
      <c r="D21" s="7"/>
      <c r="E21" s="7">
        <v>255221045</v>
      </c>
      <c r="F21" s="7"/>
      <c r="G21" s="7">
        <v>0</v>
      </c>
      <c r="H21" s="7"/>
      <c r="I21" s="7">
        <f t="shared" si="0"/>
        <v>255221045</v>
      </c>
      <c r="J21" s="7"/>
      <c r="K21" s="9">
        <f t="shared" si="1"/>
        <v>0.14236199537135982</v>
      </c>
      <c r="L21" s="7"/>
      <c r="M21" s="7">
        <v>0</v>
      </c>
      <c r="N21" s="7"/>
      <c r="O21" s="7">
        <v>379478253</v>
      </c>
      <c r="P21" s="7"/>
      <c r="Q21" s="7">
        <v>-28055863</v>
      </c>
      <c r="R21" s="7"/>
      <c r="S21" s="7">
        <f t="shared" si="2"/>
        <v>351422390</v>
      </c>
      <c r="U21" s="9">
        <f t="shared" si="3"/>
        <v>3.5063138414576735E-2</v>
      </c>
    </row>
    <row r="22" spans="1:21">
      <c r="A22" s="1" t="s">
        <v>22</v>
      </c>
      <c r="C22" s="7">
        <v>0</v>
      </c>
      <c r="D22" s="7"/>
      <c r="E22" s="7">
        <v>-167696235</v>
      </c>
      <c r="F22" s="7"/>
      <c r="G22" s="7">
        <v>0</v>
      </c>
      <c r="H22" s="7"/>
      <c r="I22" s="7">
        <f t="shared" si="0"/>
        <v>-167696235</v>
      </c>
      <c r="J22" s="7"/>
      <c r="K22" s="9">
        <f t="shared" si="1"/>
        <v>-9.3540760444987867E-2</v>
      </c>
      <c r="L22" s="7"/>
      <c r="M22" s="7">
        <v>164500000</v>
      </c>
      <c r="N22" s="7"/>
      <c r="O22" s="7">
        <v>-261633962</v>
      </c>
      <c r="P22" s="7"/>
      <c r="Q22" s="7">
        <v>-26077451</v>
      </c>
      <c r="R22" s="7"/>
      <c r="S22" s="7">
        <f t="shared" si="2"/>
        <v>-123211413</v>
      </c>
      <c r="U22" s="9">
        <f t="shared" si="3"/>
        <v>-1.229340802182405E-2</v>
      </c>
    </row>
    <row r="23" spans="1:21">
      <c r="A23" s="1" t="s">
        <v>119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0</v>
      </c>
      <c r="N23" s="7"/>
      <c r="O23" s="7">
        <v>0</v>
      </c>
      <c r="P23" s="7"/>
      <c r="Q23" s="7">
        <v>630217678</v>
      </c>
      <c r="R23" s="7"/>
      <c r="S23" s="7">
        <f t="shared" si="2"/>
        <v>630217678</v>
      </c>
      <c r="U23" s="9">
        <f t="shared" si="3"/>
        <v>6.28799140402726E-2</v>
      </c>
    </row>
    <row r="24" spans="1:21">
      <c r="A24" s="1" t="s">
        <v>120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0</v>
      </c>
      <c r="N24" s="7"/>
      <c r="O24" s="7">
        <v>0</v>
      </c>
      <c r="P24" s="7"/>
      <c r="Q24" s="7">
        <v>101035891</v>
      </c>
      <c r="R24" s="7"/>
      <c r="S24" s="7">
        <f t="shared" si="2"/>
        <v>101035891</v>
      </c>
      <c r="U24" s="9">
        <f t="shared" si="3"/>
        <v>1.0080847241899095E-2</v>
      </c>
    </row>
    <row r="25" spans="1:21">
      <c r="A25" s="1" t="s">
        <v>19</v>
      </c>
      <c r="C25" s="7">
        <v>0</v>
      </c>
      <c r="D25" s="7"/>
      <c r="E25" s="7">
        <v>-211931459</v>
      </c>
      <c r="F25" s="7"/>
      <c r="G25" s="7">
        <v>0</v>
      </c>
      <c r="H25" s="7"/>
      <c r="I25" s="7">
        <f t="shared" si="0"/>
        <v>-211931459</v>
      </c>
      <c r="J25" s="7"/>
      <c r="K25" s="9">
        <f t="shared" si="1"/>
        <v>-0.11821511578405899</v>
      </c>
      <c r="L25" s="7"/>
      <c r="M25" s="7">
        <v>0</v>
      </c>
      <c r="N25" s="7"/>
      <c r="O25" s="7">
        <v>226196078</v>
      </c>
      <c r="P25" s="7"/>
      <c r="Q25" s="7">
        <v>73547227</v>
      </c>
      <c r="R25" s="7"/>
      <c r="S25" s="7">
        <f t="shared" si="2"/>
        <v>299743305</v>
      </c>
      <c r="U25" s="9">
        <f t="shared" si="3"/>
        <v>2.9906862200947671E-2</v>
      </c>
    </row>
    <row r="26" spans="1:21">
      <c r="A26" s="1" t="s">
        <v>18</v>
      </c>
      <c r="C26" s="7">
        <v>166675946</v>
      </c>
      <c r="D26" s="7"/>
      <c r="E26" s="7">
        <v>-427250761</v>
      </c>
      <c r="F26" s="7"/>
      <c r="G26" s="7">
        <v>0</v>
      </c>
      <c r="H26" s="7"/>
      <c r="I26" s="7">
        <f t="shared" si="0"/>
        <v>-260574815</v>
      </c>
      <c r="J26" s="7"/>
      <c r="K26" s="9">
        <f t="shared" si="1"/>
        <v>-0.14534832191022076</v>
      </c>
      <c r="L26" s="7"/>
      <c r="M26" s="7">
        <v>166675946</v>
      </c>
      <c r="N26" s="7"/>
      <c r="O26" s="7">
        <v>-472631799</v>
      </c>
      <c r="P26" s="7"/>
      <c r="Q26" s="7">
        <v>0</v>
      </c>
      <c r="R26" s="7"/>
      <c r="S26" s="7">
        <f t="shared" si="2"/>
        <v>-305955853</v>
      </c>
      <c r="U26" s="9">
        <f t="shared" si="3"/>
        <v>-3.0526718637616954E-2</v>
      </c>
    </row>
    <row r="27" spans="1:21">
      <c r="A27" s="1" t="s">
        <v>17</v>
      </c>
      <c r="C27" s="7">
        <v>73541000</v>
      </c>
      <c r="D27" s="7"/>
      <c r="E27" s="7">
        <v>-210312947</v>
      </c>
      <c r="F27" s="7"/>
      <c r="G27" s="7">
        <v>0</v>
      </c>
      <c r="H27" s="7"/>
      <c r="I27" s="7">
        <f t="shared" si="0"/>
        <v>-136771947</v>
      </c>
      <c r="J27" s="7"/>
      <c r="K27" s="9">
        <f t="shared" si="1"/>
        <v>-7.6291229376268199E-2</v>
      </c>
      <c r="L27" s="7"/>
      <c r="M27" s="7">
        <v>73541000</v>
      </c>
      <c r="N27" s="7"/>
      <c r="O27" s="7">
        <v>-146915139</v>
      </c>
      <c r="P27" s="7"/>
      <c r="Q27" s="7">
        <v>0</v>
      </c>
      <c r="R27" s="7"/>
      <c r="S27" s="7">
        <f t="shared" si="2"/>
        <v>-73374139</v>
      </c>
      <c r="U27" s="9">
        <f t="shared" si="3"/>
        <v>-7.3208983406190852E-3</v>
      </c>
    </row>
    <row r="28" spans="1:21">
      <c r="A28" s="1" t="s">
        <v>37</v>
      </c>
      <c r="C28" s="7">
        <v>0</v>
      </c>
      <c r="D28" s="7"/>
      <c r="E28" s="7">
        <v>-87668120</v>
      </c>
      <c r="F28" s="7"/>
      <c r="G28" s="7">
        <v>0</v>
      </c>
      <c r="H28" s="7"/>
      <c r="I28" s="7">
        <f t="shared" si="0"/>
        <v>-87668120</v>
      </c>
      <c r="J28" s="7"/>
      <c r="K28" s="9">
        <f t="shared" si="1"/>
        <v>-4.890117307393603E-2</v>
      </c>
      <c r="L28" s="7"/>
      <c r="M28" s="7">
        <v>0</v>
      </c>
      <c r="N28" s="7"/>
      <c r="O28" s="7">
        <v>-87668120</v>
      </c>
      <c r="P28" s="7"/>
      <c r="Q28" s="7">
        <v>0</v>
      </c>
      <c r="R28" s="7"/>
      <c r="S28" s="7">
        <f t="shared" si="2"/>
        <v>-87668120</v>
      </c>
      <c r="U28" s="9">
        <f t="shared" si="3"/>
        <v>-8.7470790523783166E-3</v>
      </c>
    </row>
    <row r="29" spans="1:21">
      <c r="A29" s="1" t="s">
        <v>34</v>
      </c>
      <c r="C29" s="7">
        <v>0</v>
      </c>
      <c r="D29" s="7"/>
      <c r="E29" s="7">
        <v>-4194552</v>
      </c>
      <c r="F29" s="7"/>
      <c r="G29" s="7">
        <v>0</v>
      </c>
      <c r="H29" s="7"/>
      <c r="I29" s="7">
        <f t="shared" si="0"/>
        <v>-4194552</v>
      </c>
      <c r="J29" s="7"/>
      <c r="K29" s="9">
        <f t="shared" si="1"/>
        <v>-2.33971611709735E-3</v>
      </c>
      <c r="L29" s="7"/>
      <c r="M29" s="7">
        <v>0</v>
      </c>
      <c r="N29" s="7"/>
      <c r="O29" s="7">
        <v>-4194552</v>
      </c>
      <c r="P29" s="7"/>
      <c r="Q29" s="7">
        <v>0</v>
      </c>
      <c r="R29" s="7"/>
      <c r="S29" s="7">
        <f t="shared" si="2"/>
        <v>-4194552</v>
      </c>
      <c r="U29" s="9">
        <f t="shared" si="3"/>
        <v>-4.1851106118520132E-4</v>
      </c>
    </row>
    <row r="30" spans="1:21">
      <c r="A30" s="1" t="s">
        <v>26</v>
      </c>
      <c r="C30" s="7">
        <v>0</v>
      </c>
      <c r="D30" s="7"/>
      <c r="E30" s="7">
        <v>13989116</v>
      </c>
      <c r="F30" s="7"/>
      <c r="G30" s="7">
        <v>0</v>
      </c>
      <c r="H30" s="7"/>
      <c r="I30" s="7">
        <f t="shared" si="0"/>
        <v>13989116</v>
      </c>
      <c r="J30" s="7"/>
      <c r="K30" s="9">
        <f t="shared" si="1"/>
        <v>7.8031122678046223E-3</v>
      </c>
      <c r="L30" s="7"/>
      <c r="M30" s="7">
        <v>0</v>
      </c>
      <c r="N30" s="7"/>
      <c r="O30" s="7">
        <v>160574473</v>
      </c>
      <c r="P30" s="7"/>
      <c r="Q30" s="7">
        <v>0</v>
      </c>
      <c r="R30" s="7"/>
      <c r="S30" s="7">
        <f t="shared" si="2"/>
        <v>160574473</v>
      </c>
      <c r="U30" s="9">
        <f t="shared" si="3"/>
        <v>1.6021304085510075E-2</v>
      </c>
    </row>
    <row r="31" spans="1:21">
      <c r="A31" s="1" t="s">
        <v>38</v>
      </c>
      <c r="C31" s="7">
        <v>0</v>
      </c>
      <c r="D31" s="7"/>
      <c r="E31" s="7">
        <v>-662024</v>
      </c>
      <c r="F31" s="7"/>
      <c r="G31" s="7">
        <v>0</v>
      </c>
      <c r="H31" s="7"/>
      <c r="I31" s="7">
        <f t="shared" si="0"/>
        <v>-662024</v>
      </c>
      <c r="J31" s="7"/>
      <c r="K31" s="9">
        <f t="shared" si="1"/>
        <v>-3.6927619986717439E-4</v>
      </c>
      <c r="L31" s="7"/>
      <c r="M31" s="7">
        <v>0</v>
      </c>
      <c r="N31" s="7"/>
      <c r="O31" s="7">
        <v>-662024</v>
      </c>
      <c r="P31" s="7"/>
      <c r="Q31" s="7">
        <v>0</v>
      </c>
      <c r="R31" s="7"/>
      <c r="S31" s="7">
        <f>M31+O31+Q31</f>
        <v>-662024</v>
      </c>
      <c r="U31" s="9">
        <f t="shared" si="3"/>
        <v>-6.6053387053032527E-5</v>
      </c>
    </row>
    <row r="32" spans="1:21">
      <c r="A32" s="1" t="s">
        <v>35</v>
      </c>
      <c r="C32" s="7">
        <v>0</v>
      </c>
      <c r="D32" s="7"/>
      <c r="E32" s="7">
        <v>246825280</v>
      </c>
      <c r="F32" s="7"/>
      <c r="G32" s="7">
        <v>0</v>
      </c>
      <c r="H32" s="7"/>
      <c r="I32" s="7">
        <f t="shared" si="0"/>
        <v>246825280</v>
      </c>
      <c r="J32" s="7"/>
      <c r="K32" s="9">
        <f t="shared" si="1"/>
        <v>0.13767884763928692</v>
      </c>
      <c r="L32" s="7"/>
      <c r="M32" s="7">
        <v>0</v>
      </c>
      <c r="N32" s="7"/>
      <c r="O32" s="7">
        <v>246825284</v>
      </c>
      <c r="P32" s="7"/>
      <c r="Q32" s="7">
        <v>0</v>
      </c>
      <c r="R32" s="7"/>
      <c r="S32" s="7">
        <f>M32+O32+Q32</f>
        <v>246825284</v>
      </c>
      <c r="U32" s="9">
        <f t="shared" si="3"/>
        <v>2.4626971255614114E-2</v>
      </c>
    </row>
    <row r="33" spans="1:21">
      <c r="A33" s="1" t="s">
        <v>36</v>
      </c>
      <c r="C33" s="7">
        <v>0</v>
      </c>
      <c r="D33" s="7"/>
      <c r="E33" s="7">
        <v>23294463</v>
      </c>
      <c r="F33" s="7"/>
      <c r="G33" s="7">
        <v>0</v>
      </c>
      <c r="H33" s="7"/>
      <c r="I33" s="7">
        <f t="shared" si="0"/>
        <v>23294463</v>
      </c>
      <c r="J33" s="7"/>
      <c r="K33" s="9">
        <f t="shared" si="1"/>
        <v>1.299362375772857E-2</v>
      </c>
      <c r="L33" s="7"/>
      <c r="M33" s="7">
        <v>0</v>
      </c>
      <c r="N33" s="7"/>
      <c r="O33" s="7">
        <v>23294473</v>
      </c>
      <c r="P33" s="7"/>
      <c r="Q33" s="7">
        <v>0</v>
      </c>
      <c r="R33" s="7"/>
      <c r="S33" s="7">
        <f t="shared" si="2"/>
        <v>23294473</v>
      </c>
      <c r="U33" s="9">
        <f t="shared" si="3"/>
        <v>2.3242040186842411E-3</v>
      </c>
    </row>
    <row r="34" spans="1:21">
      <c r="A34" s="1" t="s">
        <v>20</v>
      </c>
      <c r="C34" s="7">
        <v>0</v>
      </c>
      <c r="D34" s="7"/>
      <c r="E34" s="7">
        <v>-126980194</v>
      </c>
      <c r="F34" s="7"/>
      <c r="G34" s="7">
        <v>0</v>
      </c>
      <c r="H34" s="7"/>
      <c r="I34" s="7">
        <f t="shared" si="0"/>
        <v>-126980194</v>
      </c>
      <c r="J34" s="7"/>
      <c r="K34" s="9">
        <f t="shared" si="1"/>
        <v>-7.0829401198017866E-2</v>
      </c>
      <c r="L34" s="7"/>
      <c r="M34" s="7">
        <v>0</v>
      </c>
      <c r="N34" s="7"/>
      <c r="O34" s="7">
        <v>95819067</v>
      </c>
      <c r="P34" s="7"/>
      <c r="Q34" s="7">
        <v>0</v>
      </c>
      <c r="R34" s="7"/>
      <c r="S34" s="7">
        <f>M34+O34+Q34</f>
        <v>95819067</v>
      </c>
      <c r="U34" s="9">
        <f t="shared" si="3"/>
        <v>9.5603390807757066E-3</v>
      </c>
    </row>
    <row r="35" spans="1:21">
      <c r="A35" s="1" t="s">
        <v>16</v>
      </c>
      <c r="C35" s="7">
        <v>0</v>
      </c>
      <c r="D35" s="7"/>
      <c r="E35" s="7">
        <v>-91652264</v>
      </c>
      <c r="F35" s="7"/>
      <c r="G35" s="7">
        <v>0</v>
      </c>
      <c r="H35" s="7"/>
      <c r="I35" s="7">
        <f t="shared" si="0"/>
        <v>-91652264</v>
      </c>
      <c r="J35" s="7"/>
      <c r="K35" s="9">
        <f t="shared" si="1"/>
        <v>-5.1123523858867703E-2</v>
      </c>
      <c r="L35" s="7"/>
      <c r="M35" s="7">
        <v>0</v>
      </c>
      <c r="N35" s="7"/>
      <c r="O35" s="7">
        <v>-275114094</v>
      </c>
      <c r="P35" s="7"/>
      <c r="Q35" s="7">
        <v>0</v>
      </c>
      <c r="R35" s="7"/>
      <c r="S35" s="7">
        <f t="shared" si="2"/>
        <v>-275114094</v>
      </c>
      <c r="U35" s="9">
        <f t="shared" si="3"/>
        <v>-2.7449484814336605E-2</v>
      </c>
    </row>
    <row r="36" spans="1:21" ht="24.75" thickBot="1">
      <c r="C36" s="8">
        <f>SUM(C8:C35)</f>
        <v>568597259</v>
      </c>
      <c r="D36" s="7"/>
      <c r="E36" s="8">
        <f>SUM(E8:E35)</f>
        <v>-2092601415</v>
      </c>
      <c r="F36" s="7"/>
      <c r="G36" s="8">
        <f>SUM(G8:G35)</f>
        <v>3316765239</v>
      </c>
      <c r="H36" s="7"/>
      <c r="I36" s="8">
        <f>SUM(I8:I35)</f>
        <v>1792761083</v>
      </c>
      <c r="J36" s="7"/>
      <c r="K36" s="12">
        <f>SUM(K8:K35)</f>
        <v>1</v>
      </c>
      <c r="L36" s="7"/>
      <c r="M36" s="8">
        <f>SUM(M8:M35)</f>
        <v>733097259</v>
      </c>
      <c r="N36" s="7"/>
      <c r="O36" s="8">
        <f>SUM(O8:O35)</f>
        <v>-552602353</v>
      </c>
      <c r="P36" s="7"/>
      <c r="Q36" s="8">
        <f>SUM(Q8:Q35)</f>
        <v>9842064565</v>
      </c>
      <c r="R36" s="7"/>
      <c r="S36" s="8">
        <f>SUM(S8:S35)</f>
        <v>10022559471</v>
      </c>
      <c r="U36" s="10">
        <f>SUM(U8:U35)</f>
        <v>0.99999999999999967</v>
      </c>
    </row>
    <row r="37" spans="1:21" ht="24.75" thickTop="1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2023-06-28T13:22:01Z</dcterms:created>
  <dcterms:modified xsi:type="dcterms:W3CDTF">2023-07-01T12:21:56Z</dcterms:modified>
</cp:coreProperties>
</file>