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\"/>
    </mc:Choice>
  </mc:AlternateContent>
  <xr:revisionPtr revIDLastSave="0" documentId="13_ncr:1_{E8C1610A-CAF5-44EA-9EDA-88B9B9E0AAE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E10" i="14"/>
  <c r="C10" i="14"/>
  <c r="K11" i="13"/>
  <c r="K9" i="13"/>
  <c r="K10" i="13"/>
  <c r="K8" i="13"/>
  <c r="G11" i="13"/>
  <c r="G9" i="13"/>
  <c r="G10" i="13"/>
  <c r="G8" i="13"/>
  <c r="I11" i="13"/>
  <c r="E11" i="13"/>
  <c r="C15" i="12"/>
  <c r="E15" i="12"/>
  <c r="G15" i="12"/>
  <c r="I15" i="12"/>
  <c r="K15" i="12"/>
  <c r="M15" i="12"/>
  <c r="O15" i="12"/>
  <c r="Q15" i="12"/>
  <c r="Q9" i="12"/>
  <c r="Q10" i="12"/>
  <c r="Q11" i="12"/>
  <c r="Q12" i="12"/>
  <c r="Q13" i="12"/>
  <c r="Q14" i="12"/>
  <c r="Q8" i="12"/>
  <c r="I9" i="12"/>
  <c r="I10" i="12"/>
  <c r="I11" i="12"/>
  <c r="I12" i="12"/>
  <c r="I13" i="12"/>
  <c r="I14" i="12"/>
  <c r="I8" i="12"/>
  <c r="S9" i="11"/>
  <c r="S10" i="11"/>
  <c r="S11" i="11"/>
  <c r="S12" i="11"/>
  <c r="S47" i="11" s="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8" i="11"/>
  <c r="C47" i="11"/>
  <c r="E47" i="11"/>
  <c r="G47" i="11"/>
  <c r="M47" i="11"/>
  <c r="O47" i="11"/>
  <c r="Q47" i="11"/>
  <c r="Q45" i="10"/>
  <c r="O45" i="10"/>
  <c r="M45" i="10"/>
  <c r="I45" i="10"/>
  <c r="G45" i="10"/>
  <c r="E45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8" i="10"/>
  <c r="O29" i="9"/>
  <c r="M29" i="9"/>
  <c r="G29" i="9"/>
  <c r="E2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8" i="9"/>
  <c r="I22" i="8"/>
  <c r="K22" i="8"/>
  <c r="M22" i="8"/>
  <c r="O22" i="8"/>
  <c r="Q22" i="8"/>
  <c r="S22" i="8"/>
  <c r="S12" i="7"/>
  <c r="Q12" i="7"/>
  <c r="O12" i="7"/>
  <c r="M12" i="7"/>
  <c r="K12" i="7"/>
  <c r="I12" i="7"/>
  <c r="S11" i="6"/>
  <c r="K11" i="6"/>
  <c r="M11" i="6"/>
  <c r="O11" i="6"/>
  <c r="Q11" i="6"/>
  <c r="AA16" i="3"/>
  <c r="W16" i="3"/>
  <c r="Q16" i="3"/>
  <c r="S16" i="3"/>
  <c r="AK16" i="3"/>
  <c r="AG16" i="3"/>
  <c r="AI16" i="3"/>
  <c r="W30" i="1"/>
  <c r="U30" i="1"/>
  <c r="O30" i="1"/>
  <c r="K30" i="1"/>
  <c r="G30" i="1"/>
  <c r="E30" i="1"/>
  <c r="I47" i="11" l="1"/>
  <c r="K12" i="11" s="1"/>
  <c r="U9" i="11"/>
  <c r="U32" i="11"/>
  <c r="U36" i="11"/>
  <c r="U44" i="11"/>
  <c r="U40" i="11"/>
  <c r="U28" i="11"/>
  <c r="U8" i="11"/>
  <c r="U24" i="11"/>
  <c r="U20" i="11"/>
  <c r="U16" i="11"/>
  <c r="U12" i="11"/>
  <c r="U43" i="11"/>
  <c r="U39" i="11"/>
  <c r="U35" i="11"/>
  <c r="U31" i="11"/>
  <c r="U27" i="11"/>
  <c r="U23" i="11"/>
  <c r="U19" i="11"/>
  <c r="U15" i="11"/>
  <c r="U11" i="11"/>
  <c r="U46" i="11"/>
  <c r="U42" i="11"/>
  <c r="U38" i="11"/>
  <c r="U34" i="11"/>
  <c r="U30" i="11"/>
  <c r="U26" i="11"/>
  <c r="U22" i="11"/>
  <c r="U18" i="11"/>
  <c r="U14" i="11"/>
  <c r="U10" i="11"/>
  <c r="U45" i="11"/>
  <c r="U41" i="11"/>
  <c r="U37" i="11"/>
  <c r="U33" i="11"/>
  <c r="U29" i="11"/>
  <c r="U25" i="11"/>
  <c r="U21" i="11"/>
  <c r="U17" i="11"/>
  <c r="U13" i="11"/>
  <c r="K8" i="11"/>
  <c r="K23" i="11"/>
  <c r="K19" i="11"/>
  <c r="K11" i="11"/>
  <c r="K46" i="11"/>
  <c r="K42" i="11"/>
  <c r="K34" i="11"/>
  <c r="K30" i="11"/>
  <c r="K26" i="11"/>
  <c r="K18" i="11"/>
  <c r="K14" i="11"/>
  <c r="K10" i="11"/>
  <c r="K31" i="11"/>
  <c r="K45" i="11"/>
  <c r="K41" i="11"/>
  <c r="K33" i="11"/>
  <c r="K29" i="11"/>
  <c r="K25" i="11"/>
  <c r="K17" i="11"/>
  <c r="K13" i="11"/>
  <c r="K9" i="11"/>
  <c r="K40" i="11"/>
  <c r="K36" i="11"/>
  <c r="K32" i="11"/>
  <c r="K24" i="11"/>
  <c r="K20" i="11"/>
  <c r="K16" i="11"/>
  <c r="Q29" i="9"/>
  <c r="I29" i="9"/>
  <c r="Y30" i="1"/>
  <c r="K27" i="11" l="1"/>
  <c r="K28" i="11"/>
  <c r="K44" i="11"/>
  <c r="K21" i="11"/>
  <c r="K47" i="11" s="1"/>
  <c r="K37" i="11"/>
  <c r="K43" i="11"/>
  <c r="K22" i="11"/>
  <c r="K38" i="11"/>
  <c r="K15" i="11"/>
  <c r="K35" i="11"/>
  <c r="K39" i="11"/>
  <c r="U47" i="11"/>
</calcChain>
</file>

<file path=xl/sharedStrings.xml><?xml version="1.0" encoding="utf-8"?>
<sst xmlns="http://schemas.openxmlformats.org/spreadsheetml/2006/main" count="587" uniqueCount="154">
  <si>
    <t>صندوق سرمایه گذاری تعالی دانش مالی اسلامی</t>
  </si>
  <si>
    <t>صورت وضعیت پورتفوی</t>
  </si>
  <si>
    <t>برای ماه منتهی به 1401/11/30</t>
  </si>
  <si>
    <t>نام شرکت</t>
  </si>
  <si>
    <t>1401/10/30</t>
  </si>
  <si>
    <t>تغییرات طی دوره</t>
  </si>
  <si>
    <t>1401/11/30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</si>
  <si>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</si>
  <si>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</si>
  <si>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</si>
  <si>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</si>
  <si>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</si>
  <si>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</si>
  <si>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</si>
  <si>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</si>
  <si>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</si>
  <si>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تبریز</t>
  </si>
  <si>
    <t>پاکدیس</t>
  </si>
  <si>
    <t>پویا زرکان آق دره</t>
  </si>
  <si>
    <t>توسعه حمل و نقل ریلی پارسیان</t>
  </si>
  <si>
    <t>تولیدمواداولیه‌داروپخش‌</t>
  </si>
  <si>
    <t>سرمایه گذاری تامین اجتماعی</t>
  </si>
  <si>
    <t>سرمایه گذاری صدرتامین</t>
  </si>
  <si>
    <t>سرمایه‌گذاری‌غدیر(هلدینگ‌</t>
  </si>
  <si>
    <t>سیمان فارس و خوزستان</t>
  </si>
  <si>
    <t>سیمان‌هگمتان‌</t>
  </si>
  <si>
    <t>صنایع فروآلیاژ ایران</t>
  </si>
  <si>
    <t>صنایع مس افق کرمان</t>
  </si>
  <si>
    <t>فجر انرژی خلیج فارس</t>
  </si>
  <si>
    <t>گسترش نفت و گاز پارسیان</t>
  </si>
  <si>
    <t>محصولات کاغذی لطیف</t>
  </si>
  <si>
    <t>نفت سپاهان</t>
  </si>
  <si>
    <t>کارخانجات‌داروپخش‌</t>
  </si>
  <si>
    <t>گروه انتخاب الکترونیک آرمان</t>
  </si>
  <si>
    <t>سرمایه گذاری مسکن جنوب</t>
  </si>
  <si>
    <t>پنبه و دانه های روغنی خراسان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</si>
  <si>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</si>
  <si>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</si>
  <si>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</si>
  <si>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</si>
  <si>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</si>
  <si>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</si>
  <si>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</si>
  <si>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</si>
  <si>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</si>
  <si>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اسنادخزانه-م3بودجه99-011110</t>
  </si>
  <si>
    <t>بله</t>
  </si>
  <si>
    <t>1399/06/22</t>
  </si>
  <si>
    <t>1401/11/10</t>
  </si>
  <si>
    <t>مرابحه عام دولت86-ش.خ020404</t>
  </si>
  <si>
    <t>1400/03/04</t>
  </si>
  <si>
    <t>1402/04/04</t>
  </si>
  <si>
    <t>اسنادخزانه-م6بودجه99-020321</t>
  </si>
  <si>
    <t>1399/08/27</t>
  </si>
  <si>
    <t>1402/03/21</t>
  </si>
  <si>
    <t>گام بانک سینا0206</t>
  </si>
  <si>
    <t>1401/04/01</t>
  </si>
  <si>
    <t>1402/06/28</t>
  </si>
  <si>
    <t>گواهی اعتبارمولد رفاه0208</t>
  </si>
  <si>
    <t>1401/09/01</t>
  </si>
  <si>
    <t>1402/08/30</t>
  </si>
  <si>
    <t>گام بانک تجارت0206</t>
  </si>
  <si>
    <t>1401/07/02</t>
  </si>
  <si>
    <t>گام بانک صادرات ایران0207</t>
  </si>
  <si>
    <t>1402/07/30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</si>
  <si>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</si>
  <si>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</si>
  <si>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</si>
  <si>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</si>
  <si>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</si>
  <si>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</si>
  <si>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</si>
  <si>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</si>
  <si>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</si>
  <si>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</si>
  <si>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</si>
  <si>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</si>
  <si>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</si>
  <si>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</si>
  <si>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</si>
  <si>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</si>
  <si>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بانک خاورمیانه آفریقا</t>
  </si>
  <si>
    <t>100910810707074865</t>
  </si>
  <si>
    <t>1401/08/07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</si>
  <si>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</si>
  <si>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</si>
  <si>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</si>
  <si>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</si>
  <si>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</si>
  <si>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</si>
  <si>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</si>
  <si>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</si>
  <si>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</si>
  <si>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</si>
  <si>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</si>
  <si>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</si>
  <si>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</si>
  <si>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</si>
  <si>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</si>
  <si>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</si>
  <si>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سیمان‌ارومیه‌</t>
  </si>
  <si>
    <t>1401/02/10</t>
  </si>
  <si>
    <t>1401/04/29</t>
  </si>
  <si>
    <t>فولاد مبارکه اصفهان</t>
  </si>
  <si>
    <t>1401/05/11</t>
  </si>
  <si>
    <t>1401/10/28</t>
  </si>
  <si>
    <t>زرین معدن آسیا</t>
  </si>
  <si>
    <t>1401/04/15</t>
  </si>
  <si>
    <t>مبین انرژی خلیج فارس</t>
  </si>
  <si>
    <t>1401/04/26</t>
  </si>
  <si>
    <t>1401/09/28</t>
  </si>
  <si>
    <t>1401/05/30</t>
  </si>
  <si>
    <t>سیمان ساوه</t>
  </si>
  <si>
    <t>1401/02/26</t>
  </si>
  <si>
    <t>1401/07/27</t>
  </si>
  <si>
    <t>1401/03/01</t>
  </si>
  <si>
    <t>حمل و نقل گهرترابر سیرجان</t>
  </si>
  <si>
    <t>آهن و فولاد غدیر ایرانیان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</si>
  <si>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</si>
  <si>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</si>
  <si>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</si>
  <si>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</si>
  <si>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</si>
  <si>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سرمایه‌گذاری‌ سپه‌</t>
  </si>
  <si>
    <t>سیمان خوزستان</t>
  </si>
  <si>
    <t>صندوق پالایشی یکم-سهام</t>
  </si>
  <si>
    <t>ح . سرمایه‌گذاری‌ سپه‌</t>
  </si>
  <si>
    <t>تولید ژلاتین کپسول ایران</t>
  </si>
  <si>
    <t>ح . سیمان‌ارومیه‌</t>
  </si>
  <si>
    <t>ح . کارخانجات‌داروپخش</t>
  </si>
  <si>
    <t>پتروشیمی تندگویان</t>
  </si>
  <si>
    <t>سرمایه‌ گذاری‌ پارس‌ توشه‌</t>
  </si>
  <si>
    <t>نفت‌ بهران‌</t>
  </si>
  <si>
    <t>ح. پالایش نفت تبریز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</si>
  <si>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</si>
  <si>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</si>
  <si>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</si>
  <si>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</si>
  <si>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</si>
  <si>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</si>
  <si>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</si>
  <si>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</si>
  <si>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</si>
  <si>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</si>
  <si>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</si>
  <si>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</si>
  <si>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</si>
  <si>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</si>
  <si>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</si>
  <si>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</si>
  <si>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1401/11/01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</si>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</sst>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238125</xdr:colOff>
          <xdr:row>34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22304FA-FAFF-088C-3CF3-1C0BF2618B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D9F15-DA7B-409A-A1EE-F6FCBAA81DE8}">
  <dimension ref="A1"/>
  <sheetViews>
    <sheetView rightToLeft="1"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238125</xdr:colOff>
                <xdr:row>34</xdr:row>
                <xdr:rowOff>171450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U19"/>
  <sheetViews>
    <sheetView rightToLeft="1" workbookViewId="0">
      <selection activeCell="C16" sqref="C16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25.7109375" style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22.85546875" style="1" customWidth="1"/>
    <col min="18" max="18" width="1" style="1" customWidth="1"/>
    <col min="19" max="19" width="9.140625" style="1" customWidth="1"/>
    <col min="20" max="16384" width="9.140625" style="1"/>
  </cols>
  <sheetData>
    <row r="2" spans="1:2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1" ht="24.75">
      <c r="A3" s="13" t="s">
        <v>84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21" ht="24.75">
      <c r="A6" s="13" t="s">
        <v>88</v>
      </c>
      <c r="C6" s="14" t="s">
        <v>86</v>
      </c>
      <c r="D6" s="14" t="s">
        <v>86</v>
      </c>
      <c r="E6" s="14" t="s">
        <v>86</v>
      </c>
      <c r="F6" s="14" t="s">
        <v>86</v>
      </c>
      <c r="G6" s="14" t="s">
        <v>86</v>
      </c>
      <c r="H6" s="14" t="s">
        <v>86</v>
      </c>
      <c r="I6" s="14" t="s">
        <v>86</v>
      </c>
      <c r="K6" s="14" t="s">
        <v>87</v>
      </c>
      <c r="L6" s="14" t="s">
        <v>87</v>
      </c>
      <c r="M6" s="14" t="s">
        <v>87</v>
      </c>
      <c r="N6" s="14" t="s">
        <v>87</v>
      </c>
      <c r="O6" s="14" t="s">
        <v>87</v>
      </c>
      <c r="P6" s="14" t="s">
        <v>87</v>
      </c>
      <c r="Q6" s="14" t="s">
        <v>87</v>
      </c>
    </row>
    <row r="7" spans="1:21" ht="24.75">
      <c r="A7" s="14" t="s">
        <v>88</v>
      </c>
      <c r="C7" s="14" t="s">
        <v>138</v>
      </c>
      <c r="E7" s="14" t="s">
        <v>135</v>
      </c>
      <c r="G7" s="14" t="s">
        <v>136</v>
      </c>
      <c r="I7" s="14" t="s">
        <v>139</v>
      </c>
      <c r="K7" s="14" t="s">
        <v>138</v>
      </c>
      <c r="M7" s="14" t="s">
        <v>135</v>
      </c>
      <c r="O7" s="14" t="s">
        <v>136</v>
      </c>
      <c r="Q7" s="14" t="s">
        <v>139</v>
      </c>
    </row>
    <row r="8" spans="1:21">
      <c r="A8" s="1" t="s">
        <v>45</v>
      </c>
      <c r="C8" s="6">
        <v>0</v>
      </c>
      <c r="D8" s="6"/>
      <c r="E8" s="6">
        <v>0</v>
      </c>
      <c r="F8" s="6"/>
      <c r="G8" s="6">
        <v>1331856776</v>
      </c>
      <c r="H8" s="6"/>
      <c r="I8" s="6">
        <f>G8+E8+C8</f>
        <v>1331856776</v>
      </c>
      <c r="J8" s="6"/>
      <c r="K8" s="6">
        <v>0</v>
      </c>
      <c r="L8" s="6"/>
      <c r="M8" s="6">
        <v>0</v>
      </c>
      <c r="N8" s="6"/>
      <c r="O8" s="6">
        <v>2326373631</v>
      </c>
      <c r="P8" s="6"/>
      <c r="Q8" s="6">
        <f>O8+M8+K8</f>
        <v>2326373631</v>
      </c>
      <c r="R8" s="3"/>
      <c r="S8" s="3"/>
      <c r="T8" s="3"/>
      <c r="U8" s="3"/>
    </row>
    <row r="9" spans="1:21">
      <c r="A9" s="1" t="s">
        <v>49</v>
      </c>
      <c r="C9" s="6">
        <v>102089644</v>
      </c>
      <c r="D9" s="6"/>
      <c r="E9" s="6">
        <v>20141349</v>
      </c>
      <c r="F9" s="6"/>
      <c r="G9" s="6">
        <v>0</v>
      </c>
      <c r="H9" s="6"/>
      <c r="I9" s="6">
        <f t="shared" ref="I9:I14" si="0">G9+E9+C9</f>
        <v>122230993</v>
      </c>
      <c r="J9" s="6"/>
      <c r="K9" s="6">
        <v>377837628</v>
      </c>
      <c r="L9" s="6"/>
      <c r="M9" s="6">
        <v>14753177</v>
      </c>
      <c r="N9" s="6"/>
      <c r="O9" s="6">
        <v>0</v>
      </c>
      <c r="P9" s="6"/>
      <c r="Q9" s="6">
        <f t="shared" ref="Q9:Q14" si="1">O9+M9+K9</f>
        <v>392590805</v>
      </c>
      <c r="R9" s="3"/>
      <c r="S9" s="3"/>
      <c r="T9" s="3"/>
      <c r="U9" s="3"/>
    </row>
    <row r="10" spans="1:21">
      <c r="A10" s="1" t="s">
        <v>52</v>
      </c>
      <c r="C10" s="6">
        <v>0</v>
      </c>
      <c r="D10" s="6"/>
      <c r="E10" s="6">
        <v>8288853</v>
      </c>
      <c r="F10" s="6"/>
      <c r="G10" s="6">
        <v>0</v>
      </c>
      <c r="H10" s="6"/>
      <c r="I10" s="6">
        <f t="shared" si="0"/>
        <v>8288853</v>
      </c>
      <c r="J10" s="6"/>
      <c r="K10" s="6">
        <v>0</v>
      </c>
      <c r="L10" s="6"/>
      <c r="M10" s="6">
        <v>8288853</v>
      </c>
      <c r="N10" s="6"/>
      <c r="O10" s="6">
        <v>0</v>
      </c>
      <c r="P10" s="6"/>
      <c r="Q10" s="6">
        <f t="shared" si="1"/>
        <v>8288853</v>
      </c>
      <c r="R10" s="3"/>
      <c r="S10" s="3"/>
      <c r="T10" s="3"/>
      <c r="U10" s="3"/>
    </row>
    <row r="11" spans="1:21">
      <c r="A11" s="1" t="s">
        <v>55</v>
      </c>
      <c r="C11" s="6">
        <v>0</v>
      </c>
      <c r="D11" s="6"/>
      <c r="E11" s="6">
        <v>-905886</v>
      </c>
      <c r="F11" s="6"/>
      <c r="G11" s="6">
        <v>0</v>
      </c>
      <c r="H11" s="6"/>
      <c r="I11" s="6">
        <f t="shared" si="0"/>
        <v>-905886</v>
      </c>
      <c r="J11" s="6"/>
      <c r="K11" s="6">
        <v>0</v>
      </c>
      <c r="L11" s="6"/>
      <c r="M11" s="6">
        <v>-905886</v>
      </c>
      <c r="N11" s="6"/>
      <c r="O11" s="6">
        <v>0</v>
      </c>
      <c r="P11" s="6"/>
      <c r="Q11" s="6">
        <f t="shared" si="1"/>
        <v>-905886</v>
      </c>
      <c r="R11" s="3"/>
      <c r="S11" s="3"/>
      <c r="T11" s="3"/>
      <c r="U11" s="3"/>
    </row>
    <row r="12" spans="1:21">
      <c r="A12" s="1" t="s">
        <v>58</v>
      </c>
      <c r="C12" s="6">
        <v>0</v>
      </c>
      <c r="D12" s="6"/>
      <c r="E12" s="6">
        <v>47793068</v>
      </c>
      <c r="F12" s="6"/>
      <c r="G12" s="6">
        <v>0</v>
      </c>
      <c r="H12" s="6"/>
      <c r="I12" s="6">
        <f t="shared" si="0"/>
        <v>47793068</v>
      </c>
      <c r="J12" s="6"/>
      <c r="K12" s="6">
        <v>0</v>
      </c>
      <c r="L12" s="6"/>
      <c r="M12" s="6">
        <v>47793068</v>
      </c>
      <c r="N12" s="6"/>
      <c r="O12" s="6">
        <v>0</v>
      </c>
      <c r="P12" s="6"/>
      <c r="Q12" s="6">
        <f t="shared" si="1"/>
        <v>47793068</v>
      </c>
      <c r="R12" s="3"/>
      <c r="S12" s="3"/>
      <c r="T12" s="3"/>
      <c r="U12" s="3"/>
    </row>
    <row r="13" spans="1:21">
      <c r="A13" s="1" t="s">
        <v>63</v>
      </c>
      <c r="C13" s="6">
        <v>0</v>
      </c>
      <c r="D13" s="6"/>
      <c r="E13" s="6">
        <v>26390516</v>
      </c>
      <c r="F13" s="6"/>
      <c r="G13" s="6">
        <v>0</v>
      </c>
      <c r="H13" s="6"/>
      <c r="I13" s="6">
        <f t="shared" si="0"/>
        <v>26390516</v>
      </c>
      <c r="J13" s="6"/>
      <c r="K13" s="6">
        <v>0</v>
      </c>
      <c r="L13" s="6"/>
      <c r="M13" s="6">
        <v>26390516</v>
      </c>
      <c r="N13" s="6"/>
      <c r="O13" s="6">
        <v>0</v>
      </c>
      <c r="P13" s="6"/>
      <c r="Q13" s="6">
        <f t="shared" si="1"/>
        <v>26390516</v>
      </c>
      <c r="R13" s="3"/>
      <c r="S13" s="3"/>
      <c r="T13" s="3"/>
      <c r="U13" s="3"/>
    </row>
    <row r="14" spans="1:21">
      <c r="A14" s="1" t="s">
        <v>61</v>
      </c>
      <c r="C14" s="6">
        <v>0</v>
      </c>
      <c r="D14" s="6"/>
      <c r="E14" s="6">
        <v>14674613</v>
      </c>
      <c r="F14" s="6"/>
      <c r="G14" s="6">
        <v>0</v>
      </c>
      <c r="H14" s="6"/>
      <c r="I14" s="6">
        <f t="shared" si="0"/>
        <v>14674613</v>
      </c>
      <c r="J14" s="6"/>
      <c r="K14" s="6">
        <v>0</v>
      </c>
      <c r="L14" s="6"/>
      <c r="M14" s="6">
        <v>14674613</v>
      </c>
      <c r="N14" s="6"/>
      <c r="O14" s="6">
        <v>0</v>
      </c>
      <c r="P14" s="6"/>
      <c r="Q14" s="6">
        <f t="shared" si="1"/>
        <v>14674613</v>
      </c>
      <c r="R14" s="3"/>
      <c r="S14" s="3"/>
      <c r="T14" s="3"/>
      <c r="U14" s="3"/>
    </row>
    <row r="15" spans="1:21" ht="24.75" thickBot="1">
      <c r="C15" s="7">
        <f>SUM(C8:C14)</f>
        <v>102089644</v>
      </c>
      <c r="D15" s="6"/>
      <c r="E15" s="7">
        <f>SUM(E8:E14)</f>
        <v>116382513</v>
      </c>
      <c r="F15" s="6"/>
      <c r="G15" s="7">
        <f>SUM(G8:G14)</f>
        <v>1331856776</v>
      </c>
      <c r="H15" s="6"/>
      <c r="I15" s="7">
        <f>SUM(I8:I14)</f>
        <v>1550328933</v>
      </c>
      <c r="J15" s="6"/>
      <c r="K15" s="7">
        <f>SUM(K8:K14)</f>
        <v>377837628</v>
      </c>
      <c r="L15" s="6"/>
      <c r="M15" s="7">
        <f>SUM(M8:M14)</f>
        <v>110994341</v>
      </c>
      <c r="N15" s="6"/>
      <c r="O15" s="7">
        <f>SUM(O8:O14)</f>
        <v>2326373631</v>
      </c>
      <c r="P15" s="6"/>
      <c r="Q15" s="7">
        <f>SUM(Q8:Q14)</f>
        <v>2815205600</v>
      </c>
      <c r="R15" s="3"/>
      <c r="S15" s="3"/>
      <c r="T15" s="3"/>
      <c r="U15" s="3"/>
    </row>
    <row r="16" spans="1:21" ht="24.75" thickTop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3"/>
      <c r="S16" s="3"/>
      <c r="T16" s="3"/>
      <c r="U16" s="3"/>
    </row>
    <row r="17" spans="3:2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3"/>
      <c r="S17" s="3"/>
      <c r="T17" s="3"/>
      <c r="U17" s="3"/>
    </row>
    <row r="18" spans="3:2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3:2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I6" sqref="I6:K6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.75">
      <c r="A3" s="13" t="s">
        <v>84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.75">
      <c r="A6" s="14" t="s">
        <v>140</v>
      </c>
      <c r="B6" s="14" t="s">
        <v>140</v>
      </c>
      <c r="C6" s="14" t="s">
        <v>140</v>
      </c>
      <c r="E6" s="14" t="s">
        <v>86</v>
      </c>
      <c r="F6" s="14" t="s">
        <v>86</v>
      </c>
      <c r="G6" s="14" t="s">
        <v>86</v>
      </c>
      <c r="I6" s="14" t="s">
        <v>87</v>
      </c>
      <c r="J6" s="14" t="s">
        <v>87</v>
      </c>
      <c r="K6" s="14" t="s">
        <v>87</v>
      </c>
    </row>
    <row r="7" spans="1:11" ht="24.75">
      <c r="A7" s="14" t="s">
        <v>141</v>
      </c>
      <c r="C7" s="14" t="s">
        <v>68</v>
      </c>
      <c r="E7" s="14" t="s">
        <v>142</v>
      </c>
      <c r="G7" s="14" t="s">
        <v>143</v>
      </c>
      <c r="I7" s="14" t="s">
        <v>142</v>
      </c>
      <c r="K7" s="14" t="s">
        <v>143</v>
      </c>
    </row>
    <row r="8" spans="1:11">
      <c r="A8" s="1" t="s">
        <v>74</v>
      </c>
      <c r="C8" s="3" t="s">
        <v>75</v>
      </c>
      <c r="D8" s="3"/>
      <c r="E8" s="5">
        <v>185508</v>
      </c>
      <c r="F8" s="3"/>
      <c r="G8" s="9">
        <f>E8/$E$11</f>
        <v>0.34141466565811052</v>
      </c>
      <c r="H8" s="3"/>
      <c r="I8" s="5">
        <v>36868867</v>
      </c>
      <c r="J8" s="3"/>
      <c r="K8" s="9">
        <f>I8/$I$11</f>
        <v>0.33318392161321353</v>
      </c>
    </row>
    <row r="9" spans="1:11">
      <c r="A9" s="1" t="s">
        <v>78</v>
      </c>
      <c r="C9" s="3" t="s">
        <v>79</v>
      </c>
      <c r="D9" s="3"/>
      <c r="E9" s="5">
        <v>54925</v>
      </c>
      <c r="F9" s="3"/>
      <c r="G9" s="9">
        <f t="shared" ref="G9:G10" si="0">E9/$E$11</f>
        <v>0.10108567022053884</v>
      </c>
      <c r="H9" s="3"/>
      <c r="I9" s="5">
        <v>33840779</v>
      </c>
      <c r="J9" s="3"/>
      <c r="K9" s="9">
        <f t="shared" ref="K9:K10" si="1">I9/$I$11</f>
        <v>0.30581909277727687</v>
      </c>
    </row>
    <row r="10" spans="1:11">
      <c r="A10" s="1" t="s">
        <v>81</v>
      </c>
      <c r="C10" s="3" t="s">
        <v>82</v>
      </c>
      <c r="D10" s="3"/>
      <c r="E10" s="5">
        <v>302918</v>
      </c>
      <c r="F10" s="3"/>
      <c r="G10" s="9">
        <f t="shared" si="0"/>
        <v>0.55749966412135066</v>
      </c>
      <c r="H10" s="3"/>
      <c r="I10" s="5">
        <v>39946555</v>
      </c>
      <c r="J10" s="3"/>
      <c r="K10" s="9">
        <f t="shared" si="1"/>
        <v>0.3609969856095096</v>
      </c>
    </row>
    <row r="11" spans="1:11" ht="24.75" thickBot="1">
      <c r="C11" s="3"/>
      <c r="D11" s="3"/>
      <c r="E11" s="11">
        <f>SUM(E8:E10)</f>
        <v>543351</v>
      </c>
      <c r="F11" s="3"/>
      <c r="G11" s="10">
        <f>SUM(G8:G10)</f>
        <v>1</v>
      </c>
      <c r="H11" s="3"/>
      <c r="I11" s="11">
        <f>SUM(I8:I10)</f>
        <v>110656201</v>
      </c>
      <c r="J11" s="3"/>
      <c r="K11" s="10">
        <f>SUM(K8:K10)</f>
        <v>1</v>
      </c>
    </row>
    <row r="12" spans="1:11" ht="24.75" thickTop="1">
      <c r="C12" s="3"/>
      <c r="D12" s="3"/>
      <c r="E12" s="5"/>
      <c r="F12" s="3"/>
      <c r="G12" s="3"/>
      <c r="H12" s="3"/>
      <c r="I12" s="5"/>
      <c r="J12" s="3"/>
      <c r="K12" s="3"/>
    </row>
    <row r="13" spans="1:11"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C15" s="3"/>
      <c r="D15" s="3"/>
      <c r="E15" s="3"/>
      <c r="F15" s="3"/>
      <c r="G15" s="3"/>
      <c r="H15" s="3"/>
      <c r="I15" s="3"/>
      <c r="J15" s="3"/>
      <c r="K15" s="3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K13" sqref="K13"/>
    </sheetView>
  </sheetViews>
  <sheetFormatPr defaultRowHeight="24"/>
  <cols>
    <col min="1" max="1" width="46.28515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3" t="s">
        <v>0</v>
      </c>
      <c r="B2" s="13"/>
      <c r="C2" s="13"/>
      <c r="D2" s="13"/>
      <c r="E2" s="13"/>
    </row>
    <row r="3" spans="1:5" ht="24.75">
      <c r="A3" s="13" t="s">
        <v>84</v>
      </c>
      <c r="B3" s="13"/>
      <c r="C3" s="13"/>
      <c r="D3" s="13"/>
      <c r="E3" s="13"/>
    </row>
    <row r="4" spans="1:5" ht="24.75">
      <c r="A4" s="13" t="s">
        <v>2</v>
      </c>
      <c r="B4" s="13"/>
      <c r="C4" s="13"/>
      <c r="D4" s="13"/>
      <c r="E4" s="13"/>
    </row>
    <row r="5" spans="1:5">
      <c r="C5" s="13" t="s">
        <v>86</v>
      </c>
      <c r="E5" s="1" t="s">
        <v>152</v>
      </c>
    </row>
    <row r="6" spans="1:5" ht="24.75">
      <c r="A6" s="13" t="s">
        <v>144</v>
      </c>
      <c r="C6" s="14"/>
      <c r="E6" s="4" t="s">
        <v>153</v>
      </c>
    </row>
    <row r="7" spans="1:5" ht="24.75">
      <c r="A7" s="14" t="s">
        <v>144</v>
      </c>
      <c r="C7" s="14" t="s">
        <v>71</v>
      </c>
      <c r="E7" s="14" t="s">
        <v>71</v>
      </c>
    </row>
    <row r="8" spans="1:5">
      <c r="A8" s="1" t="s">
        <v>145</v>
      </c>
      <c r="C8" s="5">
        <v>0</v>
      </c>
      <c r="D8" s="3"/>
      <c r="E8" s="5">
        <v>6382494</v>
      </c>
    </row>
    <row r="9" spans="1:5">
      <c r="A9" s="1" t="s">
        <v>146</v>
      </c>
      <c r="C9" s="5">
        <v>0</v>
      </c>
      <c r="D9" s="3"/>
      <c r="E9" s="5">
        <v>326687</v>
      </c>
    </row>
    <row r="10" spans="1:5" ht="24.75" thickBot="1">
      <c r="A10" s="1" t="s">
        <v>93</v>
      </c>
      <c r="C10" s="11">
        <f>SUM(C8:C9)</f>
        <v>0</v>
      </c>
      <c r="D10" s="3"/>
      <c r="E10" s="11">
        <f>SUM(E8:E9)</f>
        <v>6709181</v>
      </c>
    </row>
    <row r="11" spans="1:5" ht="24.75" thickTop="1">
      <c r="C11" s="3"/>
      <c r="D11" s="3"/>
      <c r="E11" s="3"/>
    </row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15" sqref="G15"/>
    </sheetView>
  </sheetViews>
  <sheetFormatPr defaultRowHeight="24"/>
  <cols>
    <col min="1" max="1" width="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3" t="s">
        <v>0</v>
      </c>
      <c r="B2" s="13"/>
      <c r="C2" s="13"/>
      <c r="D2" s="13"/>
      <c r="E2" s="13"/>
      <c r="F2" s="13"/>
      <c r="G2" s="13"/>
    </row>
    <row r="3" spans="1:7" ht="24.75">
      <c r="A3" s="13" t="s">
        <v>84</v>
      </c>
      <c r="B3" s="13"/>
      <c r="C3" s="13"/>
      <c r="D3" s="13"/>
      <c r="E3" s="13"/>
      <c r="F3" s="13"/>
      <c r="G3" s="13"/>
    </row>
    <row r="4" spans="1:7" ht="24.75">
      <c r="A4" s="13" t="s">
        <v>2</v>
      </c>
      <c r="B4" s="13"/>
      <c r="C4" s="13"/>
      <c r="D4" s="13"/>
      <c r="E4" s="13"/>
      <c r="F4" s="13"/>
      <c r="G4" s="13"/>
    </row>
    <row r="6" spans="1:7" ht="24.75">
      <c r="A6" s="14" t="s">
        <v>88</v>
      </c>
      <c r="C6" s="14" t="s">
        <v>71</v>
      </c>
      <c r="E6" s="14" t="s">
        <v>137</v>
      </c>
      <c r="G6" s="14" t="s">
        <v>13</v>
      </c>
    </row>
    <row r="7" spans="1:7">
      <c r="A7" s="1" t="s">
        <v>147</v>
      </c>
      <c r="C7" s="5">
        <v>424813549</v>
      </c>
      <c r="D7" s="3"/>
      <c r="E7" s="9">
        <f>C7/$C$10</f>
        <v>0.21502080032377294</v>
      </c>
      <c r="F7" s="3"/>
      <c r="G7" s="9">
        <v>8.0842206068819488E-3</v>
      </c>
    </row>
    <row r="8" spans="1:7">
      <c r="A8" s="1" t="s">
        <v>148</v>
      </c>
      <c r="C8" s="5">
        <v>1550328933</v>
      </c>
      <c r="D8" s="3"/>
      <c r="E8" s="9">
        <f t="shared" ref="E8:E9" si="0">C8/$C$10</f>
        <v>0.7847041807481544</v>
      </c>
      <c r="F8" s="3"/>
      <c r="G8" s="9">
        <v>2.9502828092716749E-2</v>
      </c>
    </row>
    <row r="9" spans="1:7">
      <c r="A9" s="1" t="s">
        <v>149</v>
      </c>
      <c r="C9" s="5">
        <v>543351</v>
      </c>
      <c r="D9" s="3"/>
      <c r="E9" s="9">
        <f t="shared" si="0"/>
        <v>2.7501892807265982E-4</v>
      </c>
      <c r="F9" s="3"/>
      <c r="G9" s="9">
        <v>1.0339993536717242E-5</v>
      </c>
    </row>
    <row r="10" spans="1:7" ht="24.75" thickBot="1">
      <c r="C10" s="11">
        <f>SUM(C7:C9)</f>
        <v>1975685833</v>
      </c>
      <c r="D10" s="3"/>
      <c r="E10" s="12">
        <f>SUM(E7:E9)</f>
        <v>1</v>
      </c>
      <c r="F10" s="3"/>
      <c r="G10" s="12">
        <f>SUM(G7:G9)</f>
        <v>3.7597388693135413E-2</v>
      </c>
    </row>
    <row r="11" spans="1:7" ht="24.75" thickTop="1">
      <c r="C11" s="3"/>
      <c r="D11" s="3"/>
      <c r="E11" s="3"/>
      <c r="F11" s="3"/>
      <c r="G11" s="3"/>
    </row>
    <row r="12" spans="1:7">
      <c r="C12" s="3"/>
      <c r="D12" s="3"/>
      <c r="E12" s="3"/>
      <c r="F12" s="3"/>
      <c r="G12" s="3"/>
    </row>
    <row r="13" spans="1:7">
      <c r="C13" s="3"/>
      <c r="D13" s="3"/>
      <c r="E13" s="3"/>
      <c r="F13" s="3"/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32"/>
  <sheetViews>
    <sheetView rightToLeft="1" tabSelected="1" workbookViewId="0">
      <selection activeCell="E39" sqref="E39"/>
    </sheetView>
  </sheetViews>
  <sheetFormatPr defaultRowHeight="24"/>
  <cols>
    <col min="1" max="1" width="28.28515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6.140625" style="1" bestFit="1" customWidth="1"/>
    <col min="16" max="16" width="1.140625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8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8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8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8" ht="24.75">
      <c r="A6" s="13" t="s">
        <v>3</v>
      </c>
      <c r="C6" s="14" t="s">
        <v>150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8" ht="24.75">
      <c r="A7" s="13" t="s">
        <v>3</v>
      </c>
      <c r="C7" s="13" t="s">
        <v>7</v>
      </c>
      <c r="E7" s="13" t="s">
        <v>8</v>
      </c>
      <c r="G7" s="13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8" ht="24.75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8">
      <c r="A9" s="1" t="s">
        <v>15</v>
      </c>
      <c r="C9" s="6">
        <v>238998</v>
      </c>
      <c r="D9" s="6"/>
      <c r="E9" s="6">
        <v>1388280835</v>
      </c>
      <c r="F9" s="6"/>
      <c r="G9" s="6">
        <v>1872098579.7720001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238998</v>
      </c>
      <c r="R9" s="6"/>
      <c r="S9" s="6">
        <v>6770</v>
      </c>
      <c r="T9" s="6"/>
      <c r="U9" s="6">
        <v>1388280835</v>
      </c>
      <c r="V9" s="6"/>
      <c r="W9" s="6">
        <v>1608389262.063</v>
      </c>
      <c r="X9" s="3"/>
      <c r="Y9" s="9">
        <v>3.0607718720048062E-2</v>
      </c>
      <c r="Z9" s="3"/>
      <c r="AA9" s="3"/>
      <c r="AB9" s="3"/>
    </row>
    <row r="10" spans="1:28">
      <c r="A10" s="1" t="s">
        <v>16</v>
      </c>
      <c r="C10" s="6">
        <v>39142</v>
      </c>
      <c r="D10" s="6"/>
      <c r="E10" s="6">
        <v>505059247</v>
      </c>
      <c r="F10" s="6"/>
      <c r="G10" s="6">
        <v>661843877.75100005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39142</v>
      </c>
      <c r="R10" s="6"/>
      <c r="S10" s="6">
        <v>13960</v>
      </c>
      <c r="T10" s="6"/>
      <c r="U10" s="6">
        <v>505059247</v>
      </c>
      <c r="V10" s="6"/>
      <c r="W10" s="6">
        <v>543171107.19599998</v>
      </c>
      <c r="X10" s="3"/>
      <c r="Y10" s="9">
        <v>1.0336570168708972E-2</v>
      </c>
      <c r="Z10" s="3"/>
      <c r="AA10" s="3"/>
      <c r="AB10" s="3"/>
    </row>
    <row r="11" spans="1:28">
      <c r="A11" s="1" t="s">
        <v>17</v>
      </c>
      <c r="C11" s="6">
        <v>60454</v>
      </c>
      <c r="D11" s="6"/>
      <c r="E11" s="6">
        <v>585480963</v>
      </c>
      <c r="F11" s="6"/>
      <c r="G11" s="6">
        <v>1164627508.806</v>
      </c>
      <c r="H11" s="6"/>
      <c r="I11" s="6">
        <v>0</v>
      </c>
      <c r="J11" s="6"/>
      <c r="K11" s="6">
        <v>0</v>
      </c>
      <c r="L11" s="6"/>
      <c r="M11" s="6">
        <v>-60454</v>
      </c>
      <c r="N11" s="6"/>
      <c r="O11" s="6">
        <v>1101551507</v>
      </c>
      <c r="P11" s="6"/>
      <c r="Q11" s="6">
        <v>0</v>
      </c>
      <c r="R11" s="6"/>
      <c r="S11" s="6">
        <v>0</v>
      </c>
      <c r="T11" s="6"/>
      <c r="U11" s="6">
        <v>0</v>
      </c>
      <c r="V11" s="6"/>
      <c r="W11" s="6">
        <v>0</v>
      </c>
      <c r="X11" s="3"/>
      <c r="Y11" s="9">
        <v>0</v>
      </c>
      <c r="Z11" s="3"/>
      <c r="AA11" s="3"/>
      <c r="AB11" s="3"/>
    </row>
    <row r="12" spans="1:28">
      <c r="A12" s="1" t="s">
        <v>18</v>
      </c>
      <c r="C12" s="6">
        <v>59731</v>
      </c>
      <c r="D12" s="6"/>
      <c r="E12" s="6">
        <v>1708782413</v>
      </c>
      <c r="F12" s="6"/>
      <c r="G12" s="6">
        <v>1917831897.7650001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59731</v>
      </c>
      <c r="R12" s="6"/>
      <c r="S12" s="6">
        <v>31550</v>
      </c>
      <c r="T12" s="6"/>
      <c r="U12" s="6">
        <v>1708782413</v>
      </c>
      <c r="V12" s="6"/>
      <c r="W12" s="6">
        <v>1873300197.3525</v>
      </c>
      <c r="X12" s="3"/>
      <c r="Y12" s="9">
        <v>3.5648985523089101E-2</v>
      </c>
      <c r="Z12" s="3"/>
      <c r="AA12" s="3"/>
      <c r="AB12" s="3"/>
    </row>
    <row r="13" spans="1:28">
      <c r="A13" s="1" t="s">
        <v>19</v>
      </c>
      <c r="C13" s="6">
        <v>34877</v>
      </c>
      <c r="D13" s="6"/>
      <c r="E13" s="6">
        <v>1383059804</v>
      </c>
      <c r="F13" s="6"/>
      <c r="G13" s="6">
        <v>1693604188.3724999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34877</v>
      </c>
      <c r="R13" s="6"/>
      <c r="S13" s="6">
        <v>44850</v>
      </c>
      <c r="T13" s="6"/>
      <c r="U13" s="6">
        <v>1383059804</v>
      </c>
      <c r="V13" s="6"/>
      <c r="W13" s="6">
        <v>1554926260.9725001</v>
      </c>
      <c r="X13" s="3"/>
      <c r="Y13" s="9">
        <v>2.9590315447155815E-2</v>
      </c>
      <c r="Z13" s="3"/>
      <c r="AA13" s="3"/>
      <c r="AB13" s="3"/>
    </row>
    <row r="14" spans="1:28">
      <c r="A14" s="1" t="s">
        <v>20</v>
      </c>
      <c r="C14" s="6">
        <v>24232</v>
      </c>
      <c r="D14" s="6"/>
      <c r="E14" s="6">
        <v>762567015</v>
      </c>
      <c r="F14" s="6"/>
      <c r="G14" s="6">
        <v>951468874.20000005</v>
      </c>
      <c r="H14" s="6"/>
      <c r="I14" s="6">
        <v>0</v>
      </c>
      <c r="J14" s="6"/>
      <c r="K14" s="6">
        <v>0</v>
      </c>
      <c r="L14" s="6"/>
      <c r="M14" s="6">
        <v>-24232</v>
      </c>
      <c r="N14" s="6"/>
      <c r="O14" s="6">
        <v>930243953</v>
      </c>
      <c r="P14" s="6"/>
      <c r="Q14" s="6">
        <v>0</v>
      </c>
      <c r="R14" s="6"/>
      <c r="S14" s="6">
        <v>0</v>
      </c>
      <c r="T14" s="6"/>
      <c r="U14" s="6">
        <v>0</v>
      </c>
      <c r="V14" s="6"/>
      <c r="W14" s="6">
        <v>0</v>
      </c>
      <c r="X14" s="3"/>
      <c r="Y14" s="9">
        <v>0</v>
      </c>
      <c r="Z14" s="3"/>
      <c r="AA14" s="3"/>
      <c r="AB14" s="3"/>
    </row>
    <row r="15" spans="1:28">
      <c r="A15" s="1" t="s">
        <v>21</v>
      </c>
      <c r="C15" s="6">
        <v>1275000</v>
      </c>
      <c r="D15" s="6"/>
      <c r="E15" s="6">
        <v>1374952212</v>
      </c>
      <c r="F15" s="6"/>
      <c r="G15" s="6">
        <v>1371341677.5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1275000</v>
      </c>
      <c r="R15" s="6"/>
      <c r="S15" s="6">
        <v>943</v>
      </c>
      <c r="T15" s="6"/>
      <c r="U15" s="6">
        <v>1374952212</v>
      </c>
      <c r="V15" s="6"/>
      <c r="W15" s="6">
        <v>1195171166.25</v>
      </c>
      <c r="X15" s="3"/>
      <c r="Y15" s="9">
        <v>2.2744160099633218E-2</v>
      </c>
      <c r="Z15" s="3"/>
      <c r="AA15" s="3"/>
      <c r="AB15" s="3"/>
    </row>
    <row r="16" spans="1:28">
      <c r="A16" s="1" t="s">
        <v>22</v>
      </c>
      <c r="C16" s="6">
        <v>123309</v>
      </c>
      <c r="D16" s="6"/>
      <c r="E16" s="6">
        <v>1124503138</v>
      </c>
      <c r="F16" s="6"/>
      <c r="G16" s="6">
        <v>1524836874.438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123309</v>
      </c>
      <c r="R16" s="6"/>
      <c r="S16" s="6">
        <v>11770</v>
      </c>
      <c r="T16" s="6"/>
      <c r="U16" s="6">
        <v>1124503138</v>
      </c>
      <c r="V16" s="6"/>
      <c r="W16" s="6">
        <v>1442711415.7665</v>
      </c>
      <c r="X16" s="3"/>
      <c r="Y16" s="9">
        <v>2.7454861984930169E-2</v>
      </c>
      <c r="Z16" s="3"/>
      <c r="AA16" s="3"/>
      <c r="AB16" s="3"/>
    </row>
    <row r="17" spans="1:28">
      <c r="A17" s="1" t="s">
        <v>23</v>
      </c>
      <c r="C17" s="6">
        <v>100863</v>
      </c>
      <c r="D17" s="6"/>
      <c r="E17" s="6">
        <v>1451246493</v>
      </c>
      <c r="F17" s="6"/>
      <c r="G17" s="6">
        <v>1885944493.4714999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100863</v>
      </c>
      <c r="R17" s="6"/>
      <c r="S17" s="6">
        <v>17460</v>
      </c>
      <c r="T17" s="6"/>
      <c r="U17" s="6">
        <v>1451246493</v>
      </c>
      <c r="V17" s="6"/>
      <c r="W17" s="6">
        <v>1750589625.5190001</v>
      </c>
      <c r="X17" s="3"/>
      <c r="Y17" s="9">
        <v>3.3313797919412531E-2</v>
      </c>
      <c r="Z17" s="3"/>
      <c r="AA17" s="3"/>
      <c r="AB17" s="3"/>
    </row>
    <row r="18" spans="1:28">
      <c r="A18" s="1" t="s">
        <v>24</v>
      </c>
      <c r="C18" s="6">
        <v>61353</v>
      </c>
      <c r="D18" s="6"/>
      <c r="E18" s="6">
        <v>1058293881</v>
      </c>
      <c r="F18" s="6"/>
      <c r="G18" s="6">
        <v>1312460676.4679999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61353</v>
      </c>
      <c r="R18" s="6"/>
      <c r="S18" s="6">
        <v>19870</v>
      </c>
      <c r="T18" s="6"/>
      <c r="U18" s="6">
        <v>1058293881</v>
      </c>
      <c r="V18" s="6"/>
      <c r="W18" s="6">
        <v>1211830559.5455</v>
      </c>
      <c r="X18" s="3"/>
      <c r="Y18" s="9">
        <v>2.3061189090103653E-2</v>
      </c>
      <c r="Z18" s="3"/>
      <c r="AA18" s="3"/>
      <c r="AB18" s="3"/>
    </row>
    <row r="19" spans="1:28">
      <c r="A19" s="1" t="s">
        <v>25</v>
      </c>
      <c r="C19" s="6">
        <v>26915</v>
      </c>
      <c r="D19" s="6"/>
      <c r="E19" s="6">
        <v>768802038</v>
      </c>
      <c r="F19" s="6"/>
      <c r="G19" s="6">
        <v>1055479059.3375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26915</v>
      </c>
      <c r="R19" s="6"/>
      <c r="S19" s="6">
        <v>39400</v>
      </c>
      <c r="T19" s="6"/>
      <c r="U19" s="6">
        <v>768802038</v>
      </c>
      <c r="V19" s="6"/>
      <c r="W19" s="6">
        <v>1054141316.55</v>
      </c>
      <c r="X19" s="3"/>
      <c r="Y19" s="9">
        <v>2.0060355828761894E-2</v>
      </c>
      <c r="Z19" s="3"/>
      <c r="AA19" s="3"/>
      <c r="AB19" s="3"/>
    </row>
    <row r="20" spans="1:28">
      <c r="A20" s="1" t="s">
        <v>26</v>
      </c>
      <c r="C20" s="6">
        <v>221418</v>
      </c>
      <c r="D20" s="6"/>
      <c r="E20" s="6">
        <v>9972857137</v>
      </c>
      <c r="F20" s="6"/>
      <c r="G20" s="6">
        <v>9893520302.3549995</v>
      </c>
      <c r="H20" s="6"/>
      <c r="I20" s="6">
        <v>0</v>
      </c>
      <c r="J20" s="6"/>
      <c r="K20" s="6">
        <v>0</v>
      </c>
      <c r="L20" s="6"/>
      <c r="M20" s="6">
        <v>-110709</v>
      </c>
      <c r="N20" s="6"/>
      <c r="O20" s="6">
        <v>5447489022</v>
      </c>
      <c r="P20" s="6"/>
      <c r="Q20" s="6">
        <v>110709</v>
      </c>
      <c r="R20" s="6"/>
      <c r="S20" s="6">
        <v>44000</v>
      </c>
      <c r="T20" s="6"/>
      <c r="U20" s="6">
        <v>4986428568</v>
      </c>
      <c r="V20" s="6"/>
      <c r="W20" s="6">
        <v>4842212383.8000002</v>
      </c>
      <c r="X20" s="3"/>
      <c r="Y20" s="9">
        <v>9.2147515605757957E-2</v>
      </c>
      <c r="Z20" s="3"/>
      <c r="AA20" s="3"/>
      <c r="AB20" s="3"/>
    </row>
    <row r="21" spans="1:28">
      <c r="A21" s="1" t="s">
        <v>27</v>
      </c>
      <c r="C21" s="6">
        <v>181906</v>
      </c>
      <c r="D21" s="6"/>
      <c r="E21" s="6">
        <v>645518717</v>
      </c>
      <c r="F21" s="6"/>
      <c r="G21" s="6">
        <v>950770800.59940004</v>
      </c>
      <c r="H21" s="6"/>
      <c r="I21" s="6">
        <v>0</v>
      </c>
      <c r="J21" s="6"/>
      <c r="K21" s="6">
        <v>0</v>
      </c>
      <c r="L21" s="6"/>
      <c r="M21" s="6">
        <v>-181906</v>
      </c>
      <c r="N21" s="6"/>
      <c r="O21" s="6">
        <v>849976055</v>
      </c>
      <c r="P21" s="6"/>
      <c r="Q21" s="6">
        <v>0</v>
      </c>
      <c r="R21" s="6"/>
      <c r="S21" s="6">
        <v>0</v>
      </c>
      <c r="T21" s="6"/>
      <c r="U21" s="6">
        <v>0</v>
      </c>
      <c r="V21" s="6"/>
      <c r="W21" s="6">
        <v>0</v>
      </c>
      <c r="X21" s="3"/>
      <c r="Y21" s="9">
        <v>0</v>
      </c>
      <c r="Z21" s="3"/>
      <c r="AA21" s="3"/>
      <c r="AB21" s="3"/>
    </row>
    <row r="22" spans="1:28">
      <c r="A22" s="1" t="s">
        <v>28</v>
      </c>
      <c r="C22" s="6">
        <v>71599</v>
      </c>
      <c r="D22" s="6"/>
      <c r="E22" s="6">
        <v>1289977986</v>
      </c>
      <c r="F22" s="6"/>
      <c r="G22" s="6">
        <v>1540183415.9579999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71599</v>
      </c>
      <c r="R22" s="6"/>
      <c r="S22" s="6">
        <v>18740</v>
      </c>
      <c r="T22" s="6"/>
      <c r="U22" s="6">
        <v>1289977986</v>
      </c>
      <c r="V22" s="6"/>
      <c r="W22" s="6">
        <v>1333781756.7030001</v>
      </c>
      <c r="X22" s="3"/>
      <c r="Y22" s="9">
        <v>2.5381925760144714E-2</v>
      </c>
      <c r="Z22" s="3"/>
      <c r="AA22" s="3"/>
      <c r="AB22" s="3"/>
    </row>
    <row r="23" spans="1:28">
      <c r="A23" s="1" t="s">
        <v>29</v>
      </c>
      <c r="C23" s="6">
        <v>54355</v>
      </c>
      <c r="D23" s="6"/>
      <c r="E23" s="6">
        <v>1613175335</v>
      </c>
      <c r="F23" s="6"/>
      <c r="G23" s="6">
        <v>1787364922.77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54355</v>
      </c>
      <c r="R23" s="6"/>
      <c r="S23" s="6">
        <v>28220</v>
      </c>
      <c r="T23" s="6"/>
      <c r="U23" s="6">
        <v>1613175335</v>
      </c>
      <c r="V23" s="6"/>
      <c r="W23" s="6">
        <v>1524771406.3050001</v>
      </c>
      <c r="X23" s="3"/>
      <c r="Y23" s="9">
        <v>2.9016467230510226E-2</v>
      </c>
      <c r="Z23" s="3"/>
      <c r="AA23" s="3"/>
      <c r="AB23" s="3"/>
    </row>
    <row r="24" spans="1:28">
      <c r="A24" s="1" t="s">
        <v>30</v>
      </c>
      <c r="C24" s="6">
        <v>22353</v>
      </c>
      <c r="D24" s="6"/>
      <c r="E24" s="6">
        <v>1050410934</v>
      </c>
      <c r="F24" s="6"/>
      <c r="G24" s="6">
        <v>1249874980.3125</v>
      </c>
      <c r="H24" s="6"/>
      <c r="I24" s="6">
        <v>15990</v>
      </c>
      <c r="J24" s="6"/>
      <c r="K24" s="6">
        <v>946725258</v>
      </c>
      <c r="L24" s="6"/>
      <c r="M24" s="6">
        <v>0</v>
      </c>
      <c r="N24" s="6"/>
      <c r="O24" s="6">
        <v>0</v>
      </c>
      <c r="P24" s="6"/>
      <c r="Q24" s="6">
        <v>38343</v>
      </c>
      <c r="R24" s="6"/>
      <c r="S24" s="6">
        <v>61450</v>
      </c>
      <c r="T24" s="6"/>
      <c r="U24" s="6">
        <v>1997136192</v>
      </c>
      <c r="V24" s="6"/>
      <c r="W24" s="6">
        <v>2342158094.7674999</v>
      </c>
      <c r="X24" s="3"/>
      <c r="Y24" s="9">
        <v>4.4571372026306975E-2</v>
      </c>
      <c r="Z24" s="3"/>
      <c r="AA24" s="3"/>
      <c r="AB24" s="3"/>
    </row>
    <row r="25" spans="1:28">
      <c r="A25" s="1" t="s">
        <v>31</v>
      </c>
      <c r="C25" s="6">
        <v>347442</v>
      </c>
      <c r="D25" s="6"/>
      <c r="E25" s="6">
        <v>1218878327</v>
      </c>
      <c r="F25" s="6"/>
      <c r="G25" s="6">
        <v>1455063695.7813001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347442</v>
      </c>
      <c r="R25" s="6"/>
      <c r="S25" s="6">
        <v>3867</v>
      </c>
      <c r="T25" s="6"/>
      <c r="U25" s="6">
        <v>1218878327</v>
      </c>
      <c r="V25" s="6"/>
      <c r="W25" s="6">
        <v>1335564042.6266999</v>
      </c>
      <c r="X25" s="3"/>
      <c r="Y25" s="9">
        <v>2.5415842740018936E-2</v>
      </c>
      <c r="Z25" s="3"/>
      <c r="AA25" s="3"/>
      <c r="AB25" s="3"/>
    </row>
    <row r="26" spans="1:28">
      <c r="A26" s="1" t="s">
        <v>32</v>
      </c>
      <c r="C26" s="6">
        <v>6960</v>
      </c>
      <c r="D26" s="6"/>
      <c r="E26" s="6">
        <v>95434025</v>
      </c>
      <c r="F26" s="6"/>
      <c r="G26" s="6">
        <v>151793820.72</v>
      </c>
      <c r="H26" s="6"/>
      <c r="I26" s="6">
        <v>0</v>
      </c>
      <c r="J26" s="6"/>
      <c r="K26" s="6">
        <v>0</v>
      </c>
      <c r="L26" s="6"/>
      <c r="M26" s="6">
        <v>-6960</v>
      </c>
      <c r="N26" s="6"/>
      <c r="O26" s="6">
        <v>145851586</v>
      </c>
      <c r="P26" s="6"/>
      <c r="Q26" s="6">
        <v>0</v>
      </c>
      <c r="R26" s="6"/>
      <c r="S26" s="6">
        <v>0</v>
      </c>
      <c r="T26" s="6"/>
      <c r="U26" s="6">
        <v>0</v>
      </c>
      <c r="V26" s="6"/>
      <c r="W26" s="6">
        <v>0</v>
      </c>
      <c r="X26" s="3"/>
      <c r="Y26" s="9">
        <v>0</v>
      </c>
      <c r="Z26" s="3"/>
      <c r="AA26" s="3"/>
      <c r="AB26" s="3"/>
    </row>
    <row r="27" spans="1:28">
      <c r="A27" s="1" t="s">
        <v>33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270000</v>
      </c>
      <c r="J27" s="6"/>
      <c r="K27" s="6">
        <v>4894410091</v>
      </c>
      <c r="L27" s="6"/>
      <c r="M27" s="6">
        <v>0</v>
      </c>
      <c r="N27" s="6"/>
      <c r="O27" s="6">
        <v>0</v>
      </c>
      <c r="P27" s="6"/>
      <c r="Q27" s="6">
        <v>270000</v>
      </c>
      <c r="R27" s="6"/>
      <c r="S27" s="6">
        <v>18714</v>
      </c>
      <c r="T27" s="6"/>
      <c r="U27" s="6">
        <v>4894410091</v>
      </c>
      <c r="V27" s="6"/>
      <c r="W27" s="6">
        <v>5022715959</v>
      </c>
      <c r="X27" s="3"/>
      <c r="Y27" s="9">
        <v>9.5582506616950294E-2</v>
      </c>
      <c r="Z27" s="3"/>
      <c r="AA27" s="3"/>
      <c r="AB27" s="3"/>
    </row>
    <row r="28" spans="1:28">
      <c r="A28" s="1" t="s">
        <v>34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525000</v>
      </c>
      <c r="J28" s="6"/>
      <c r="K28" s="6">
        <v>4979517300</v>
      </c>
      <c r="L28" s="6"/>
      <c r="M28" s="6">
        <v>-525000</v>
      </c>
      <c r="N28" s="6"/>
      <c r="O28" s="6">
        <v>5477871453</v>
      </c>
      <c r="P28" s="6"/>
      <c r="Q28" s="6">
        <v>0</v>
      </c>
      <c r="R28" s="6"/>
      <c r="S28" s="6">
        <v>0</v>
      </c>
      <c r="T28" s="6"/>
      <c r="U28" s="6">
        <v>0</v>
      </c>
      <c r="V28" s="6"/>
      <c r="W28" s="6">
        <v>0</v>
      </c>
      <c r="X28" s="3"/>
      <c r="Y28" s="9">
        <v>0</v>
      </c>
      <c r="Z28" s="3"/>
      <c r="AA28" s="3"/>
      <c r="AB28" s="3"/>
    </row>
    <row r="29" spans="1:28">
      <c r="A29" s="1" t="s">
        <v>35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150000</v>
      </c>
      <c r="J29" s="6"/>
      <c r="K29" s="6">
        <v>3002724000</v>
      </c>
      <c r="L29" s="6"/>
      <c r="M29" s="6">
        <v>-150000</v>
      </c>
      <c r="N29" s="6"/>
      <c r="O29" s="6">
        <v>2970221416</v>
      </c>
      <c r="P29" s="6"/>
      <c r="Q29" s="6">
        <v>0</v>
      </c>
      <c r="R29" s="6"/>
      <c r="S29" s="6">
        <v>0</v>
      </c>
      <c r="T29" s="6"/>
      <c r="U29" s="6">
        <v>0</v>
      </c>
      <c r="V29" s="6"/>
      <c r="W29" s="6">
        <v>0</v>
      </c>
      <c r="X29" s="3"/>
      <c r="Y29" s="9">
        <v>0</v>
      </c>
      <c r="Z29" s="3"/>
      <c r="AA29" s="3"/>
      <c r="AB29" s="3"/>
    </row>
    <row r="30" spans="1:28" ht="24.75" thickBot="1">
      <c r="C30" s="6"/>
      <c r="D30" s="6"/>
      <c r="E30" s="7">
        <f>SUM(E9:E29)</f>
        <v>27997280500</v>
      </c>
      <c r="F30" s="6"/>
      <c r="G30" s="7">
        <f>SUM(G9:G29)</f>
        <v>32440109646.377701</v>
      </c>
      <c r="H30" s="6"/>
      <c r="I30" s="6"/>
      <c r="J30" s="6"/>
      <c r="K30" s="7">
        <f>SUM(K9:K29)</f>
        <v>13823376649</v>
      </c>
      <c r="L30" s="6"/>
      <c r="M30" s="6"/>
      <c r="N30" s="6"/>
      <c r="O30" s="7">
        <f>SUM(O9:O29)</f>
        <v>16923204992</v>
      </c>
      <c r="P30" s="6"/>
      <c r="Q30" s="6"/>
      <c r="R30" s="6"/>
      <c r="S30" s="6"/>
      <c r="T30" s="6"/>
      <c r="U30" s="7">
        <f>SUM(U9:U29)</f>
        <v>26762986560</v>
      </c>
      <c r="V30" s="6"/>
      <c r="W30" s="7">
        <f>SUM(W9:W29)</f>
        <v>28635434554.417198</v>
      </c>
      <c r="X30" s="3"/>
      <c r="Y30" s="10">
        <f>SUM(Y9:Y29)</f>
        <v>0.54493358476153253</v>
      </c>
      <c r="Z30" s="3"/>
      <c r="AA30" s="3"/>
      <c r="AB30" s="3"/>
    </row>
    <row r="31" spans="1:28" ht="24.75" thickTop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3"/>
      <c r="Y31" s="3"/>
      <c r="Z31" s="3"/>
      <c r="AA31" s="3"/>
      <c r="AB31" s="3"/>
    </row>
    <row r="32" spans="1:28">
      <c r="Y32" s="2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1"/>
  <sheetViews>
    <sheetView rightToLeft="1" topLeftCell="J1" workbookViewId="0">
      <selection activeCell="AK10" sqref="AK10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4.28515625" style="1" customWidth="1"/>
    <col min="28" max="28" width="1.5703125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7" ht="24.75">
      <c r="A6" s="14" t="s">
        <v>37</v>
      </c>
      <c r="B6" s="14" t="s">
        <v>37</v>
      </c>
      <c r="C6" s="14" t="s">
        <v>37</v>
      </c>
      <c r="D6" s="14" t="s">
        <v>37</v>
      </c>
      <c r="E6" s="14" t="s">
        <v>37</v>
      </c>
      <c r="F6" s="14" t="s">
        <v>37</v>
      </c>
      <c r="G6" s="14" t="s">
        <v>37</v>
      </c>
      <c r="H6" s="14" t="s">
        <v>37</v>
      </c>
      <c r="I6" s="14" t="s">
        <v>37</v>
      </c>
      <c r="J6" s="14" t="s">
        <v>37</v>
      </c>
      <c r="K6" s="14" t="s">
        <v>37</v>
      </c>
      <c r="L6" s="14" t="s">
        <v>37</v>
      </c>
      <c r="M6" s="14" t="s">
        <v>37</v>
      </c>
      <c r="O6" s="14" t="s">
        <v>150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.75">
      <c r="A7" s="13" t="s">
        <v>38</v>
      </c>
      <c r="C7" s="13" t="s">
        <v>39</v>
      </c>
      <c r="E7" s="13" t="s">
        <v>40</v>
      </c>
      <c r="G7" s="13" t="s">
        <v>41</v>
      </c>
      <c r="I7" s="13" t="s">
        <v>42</v>
      </c>
      <c r="K7" s="13" t="s">
        <v>43</v>
      </c>
      <c r="M7" s="13" t="s">
        <v>36</v>
      </c>
      <c r="O7" s="13" t="s">
        <v>7</v>
      </c>
      <c r="Q7" s="13" t="s">
        <v>8</v>
      </c>
      <c r="S7" s="13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3" t="s">
        <v>7</v>
      </c>
      <c r="AE7" s="13" t="s">
        <v>44</v>
      </c>
      <c r="AG7" s="13" t="s">
        <v>8</v>
      </c>
      <c r="AI7" s="13" t="s">
        <v>9</v>
      </c>
      <c r="AK7" s="13" t="s">
        <v>13</v>
      </c>
    </row>
    <row r="8" spans="1:37" ht="24.75">
      <c r="A8" s="14" t="s">
        <v>38</v>
      </c>
      <c r="C8" s="14" t="s">
        <v>39</v>
      </c>
      <c r="E8" s="14" t="s">
        <v>40</v>
      </c>
      <c r="G8" s="14" t="s">
        <v>41</v>
      </c>
      <c r="I8" s="14" t="s">
        <v>42</v>
      </c>
      <c r="K8" s="14" t="s">
        <v>43</v>
      </c>
      <c r="M8" s="14" t="s">
        <v>36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44</v>
      </c>
      <c r="AG8" s="14" t="s">
        <v>8</v>
      </c>
      <c r="AI8" s="14" t="s">
        <v>9</v>
      </c>
      <c r="AK8" s="14" t="s">
        <v>13</v>
      </c>
    </row>
    <row r="9" spans="1:37">
      <c r="A9" s="1" t="s">
        <v>45</v>
      </c>
      <c r="C9" s="3" t="s">
        <v>46</v>
      </c>
      <c r="D9" s="3"/>
      <c r="E9" s="3" t="s">
        <v>46</v>
      </c>
      <c r="F9" s="3"/>
      <c r="G9" s="3" t="s">
        <v>47</v>
      </c>
      <c r="H9" s="3"/>
      <c r="I9" s="3" t="s">
        <v>48</v>
      </c>
      <c r="J9" s="3"/>
      <c r="K9" s="5">
        <v>0</v>
      </c>
      <c r="L9" s="3"/>
      <c r="M9" s="5">
        <v>0</v>
      </c>
      <c r="N9" s="3"/>
      <c r="O9" s="5">
        <v>8805</v>
      </c>
      <c r="P9" s="3"/>
      <c r="Q9" s="5">
        <v>7438045751</v>
      </c>
      <c r="R9" s="3"/>
      <c r="S9" s="5">
        <v>8723909355</v>
      </c>
      <c r="T9" s="3"/>
      <c r="U9" s="5">
        <v>0</v>
      </c>
      <c r="V9" s="3"/>
      <c r="W9" s="5">
        <v>0</v>
      </c>
      <c r="X9" s="3"/>
      <c r="Y9" s="5">
        <v>8805</v>
      </c>
      <c r="Z9" s="3"/>
      <c r="AA9" s="5">
        <v>8805000000</v>
      </c>
      <c r="AB9" s="5"/>
      <c r="AC9" s="5">
        <v>0</v>
      </c>
      <c r="AD9" s="3"/>
      <c r="AE9" s="5">
        <v>0</v>
      </c>
      <c r="AF9" s="3"/>
      <c r="AG9" s="5">
        <v>0</v>
      </c>
      <c r="AH9" s="3"/>
      <c r="AI9" s="5">
        <v>0</v>
      </c>
      <c r="AJ9" s="3"/>
      <c r="AK9" s="9">
        <v>0</v>
      </c>
    </row>
    <row r="10" spans="1:37">
      <c r="A10" s="1" t="s">
        <v>49</v>
      </c>
      <c r="C10" s="3" t="s">
        <v>46</v>
      </c>
      <c r="D10" s="3"/>
      <c r="E10" s="3" t="s">
        <v>46</v>
      </c>
      <c r="F10" s="3"/>
      <c r="G10" s="3" t="s">
        <v>50</v>
      </c>
      <c r="H10" s="3"/>
      <c r="I10" s="3" t="s">
        <v>51</v>
      </c>
      <c r="J10" s="3"/>
      <c r="K10" s="5">
        <v>16</v>
      </c>
      <c r="L10" s="3"/>
      <c r="M10" s="5">
        <v>16</v>
      </c>
      <c r="N10" s="3"/>
      <c r="O10" s="5">
        <v>7900</v>
      </c>
      <c r="P10" s="3"/>
      <c r="Q10" s="5">
        <v>7674897821</v>
      </c>
      <c r="R10" s="3"/>
      <c r="S10" s="5">
        <v>7669509649</v>
      </c>
      <c r="T10" s="3"/>
      <c r="U10" s="5">
        <v>0</v>
      </c>
      <c r="V10" s="3"/>
      <c r="W10" s="5">
        <v>0</v>
      </c>
      <c r="X10" s="3"/>
      <c r="Y10" s="5">
        <v>0</v>
      </c>
      <c r="Z10" s="3"/>
      <c r="AA10" s="5">
        <v>0</v>
      </c>
      <c r="AB10" s="5"/>
      <c r="AC10" s="5">
        <v>7900</v>
      </c>
      <c r="AD10" s="3"/>
      <c r="AE10" s="5">
        <v>973550</v>
      </c>
      <c r="AF10" s="3"/>
      <c r="AG10" s="5">
        <v>7674897821</v>
      </c>
      <c r="AH10" s="3"/>
      <c r="AI10" s="5">
        <v>7689650998</v>
      </c>
      <c r="AJ10" s="3"/>
      <c r="AK10" s="9">
        <v>0.1463343982415258</v>
      </c>
    </row>
    <row r="11" spans="1:37">
      <c r="A11" s="1" t="s">
        <v>52</v>
      </c>
      <c r="C11" s="3" t="s">
        <v>46</v>
      </c>
      <c r="D11" s="3"/>
      <c r="E11" s="3" t="s">
        <v>46</v>
      </c>
      <c r="F11" s="3"/>
      <c r="G11" s="3" t="s">
        <v>53</v>
      </c>
      <c r="H11" s="3"/>
      <c r="I11" s="3" t="s">
        <v>54</v>
      </c>
      <c r="J11" s="3"/>
      <c r="K11" s="5">
        <v>0</v>
      </c>
      <c r="L11" s="3"/>
      <c r="M11" s="5">
        <v>0</v>
      </c>
      <c r="N11" s="3"/>
      <c r="O11" s="5">
        <v>0</v>
      </c>
      <c r="P11" s="3"/>
      <c r="Q11" s="5">
        <v>0</v>
      </c>
      <c r="R11" s="3"/>
      <c r="S11" s="5">
        <v>0</v>
      </c>
      <c r="T11" s="3"/>
      <c r="U11" s="5">
        <v>1083</v>
      </c>
      <c r="V11" s="3"/>
      <c r="W11" s="5">
        <v>1000873373</v>
      </c>
      <c r="X11" s="3"/>
      <c r="Y11" s="5">
        <v>0</v>
      </c>
      <c r="Z11" s="3"/>
      <c r="AA11" s="5">
        <v>0</v>
      </c>
      <c r="AB11" s="5"/>
      <c r="AC11" s="5">
        <v>1083</v>
      </c>
      <c r="AD11" s="3"/>
      <c r="AE11" s="5">
        <v>931990</v>
      </c>
      <c r="AF11" s="3"/>
      <c r="AG11" s="5">
        <v>1000873373</v>
      </c>
      <c r="AH11" s="3"/>
      <c r="AI11" s="5">
        <v>1009162226</v>
      </c>
      <c r="AJ11" s="3"/>
      <c r="AK11" s="9">
        <v>1.9204401748297482E-2</v>
      </c>
    </row>
    <row r="12" spans="1:37">
      <c r="A12" s="1" t="s">
        <v>55</v>
      </c>
      <c r="C12" s="3" t="s">
        <v>46</v>
      </c>
      <c r="D12" s="3"/>
      <c r="E12" s="3" t="s">
        <v>46</v>
      </c>
      <c r="F12" s="3"/>
      <c r="G12" s="3" t="s">
        <v>56</v>
      </c>
      <c r="H12" s="3"/>
      <c r="I12" s="3" t="s">
        <v>57</v>
      </c>
      <c r="J12" s="3"/>
      <c r="K12" s="5">
        <v>0</v>
      </c>
      <c r="L12" s="3"/>
      <c r="M12" s="5">
        <v>0</v>
      </c>
      <c r="N12" s="3"/>
      <c r="O12" s="5">
        <v>0</v>
      </c>
      <c r="P12" s="3"/>
      <c r="Q12" s="5">
        <v>0</v>
      </c>
      <c r="R12" s="3"/>
      <c r="S12" s="5">
        <v>0</v>
      </c>
      <c r="T12" s="3"/>
      <c r="U12" s="5">
        <v>2975</v>
      </c>
      <c r="V12" s="3"/>
      <c r="W12" s="5">
        <v>2499452943</v>
      </c>
      <c r="X12" s="3"/>
      <c r="Y12" s="5">
        <v>0</v>
      </c>
      <c r="Z12" s="3"/>
      <c r="AA12" s="5">
        <v>0</v>
      </c>
      <c r="AB12" s="5"/>
      <c r="AC12" s="5">
        <v>2975</v>
      </c>
      <c r="AD12" s="3"/>
      <c r="AE12" s="5">
        <v>840000</v>
      </c>
      <c r="AF12" s="3"/>
      <c r="AG12" s="5">
        <v>2499452943</v>
      </c>
      <c r="AH12" s="3"/>
      <c r="AI12" s="5">
        <v>2498547056</v>
      </c>
      <c r="AJ12" s="3"/>
      <c r="AK12" s="9">
        <v>4.7547460868248875E-2</v>
      </c>
    </row>
    <row r="13" spans="1:37">
      <c r="A13" s="1" t="s">
        <v>58</v>
      </c>
      <c r="C13" s="3" t="s">
        <v>46</v>
      </c>
      <c r="D13" s="3"/>
      <c r="E13" s="3" t="s">
        <v>46</v>
      </c>
      <c r="F13" s="3"/>
      <c r="G13" s="3" t="s">
        <v>59</v>
      </c>
      <c r="H13" s="3"/>
      <c r="I13" s="3" t="s">
        <v>60</v>
      </c>
      <c r="J13" s="3"/>
      <c r="K13" s="5">
        <v>0</v>
      </c>
      <c r="L13" s="3"/>
      <c r="M13" s="5">
        <v>0</v>
      </c>
      <c r="N13" s="3"/>
      <c r="O13" s="5">
        <v>0</v>
      </c>
      <c r="P13" s="3"/>
      <c r="Q13" s="5">
        <v>0</v>
      </c>
      <c r="R13" s="3"/>
      <c r="S13" s="5">
        <v>0</v>
      </c>
      <c r="T13" s="3"/>
      <c r="U13" s="5">
        <v>5000</v>
      </c>
      <c r="V13" s="3"/>
      <c r="W13" s="5">
        <v>3995224002</v>
      </c>
      <c r="X13" s="3"/>
      <c r="Y13" s="5">
        <v>0</v>
      </c>
      <c r="Z13" s="3"/>
      <c r="AA13" s="5">
        <v>0</v>
      </c>
      <c r="AB13" s="5"/>
      <c r="AC13" s="5">
        <v>5000</v>
      </c>
      <c r="AD13" s="3"/>
      <c r="AE13" s="5">
        <v>808750</v>
      </c>
      <c r="AF13" s="3"/>
      <c r="AG13" s="5">
        <v>3995224002</v>
      </c>
      <c r="AH13" s="3"/>
      <c r="AI13" s="5">
        <v>4043017070</v>
      </c>
      <c r="AJ13" s="3"/>
      <c r="AK13" s="9">
        <v>7.6938793473532732E-2</v>
      </c>
    </row>
    <row r="14" spans="1:37">
      <c r="A14" s="1" t="s">
        <v>61</v>
      </c>
      <c r="C14" s="3" t="s">
        <v>46</v>
      </c>
      <c r="D14" s="3"/>
      <c r="E14" s="3" t="s">
        <v>46</v>
      </c>
      <c r="F14" s="3"/>
      <c r="G14" s="3" t="s">
        <v>62</v>
      </c>
      <c r="H14" s="3"/>
      <c r="I14" s="3" t="s">
        <v>57</v>
      </c>
      <c r="J14" s="3"/>
      <c r="K14" s="5">
        <v>0</v>
      </c>
      <c r="L14" s="3"/>
      <c r="M14" s="5">
        <v>0</v>
      </c>
      <c r="N14" s="3"/>
      <c r="O14" s="5">
        <v>0</v>
      </c>
      <c r="P14" s="3"/>
      <c r="Q14" s="5">
        <v>0</v>
      </c>
      <c r="R14" s="3"/>
      <c r="S14" s="5">
        <v>0</v>
      </c>
      <c r="T14" s="3"/>
      <c r="U14" s="5">
        <v>1197</v>
      </c>
      <c r="V14" s="3"/>
      <c r="W14" s="5">
        <v>1001471982</v>
      </c>
      <c r="X14" s="3"/>
      <c r="Y14" s="5">
        <v>0</v>
      </c>
      <c r="Z14" s="3"/>
      <c r="AA14" s="5">
        <v>0</v>
      </c>
      <c r="AB14" s="5"/>
      <c r="AC14" s="5">
        <v>1197</v>
      </c>
      <c r="AD14" s="3"/>
      <c r="AE14" s="5">
        <v>849065</v>
      </c>
      <c r="AF14" s="3"/>
      <c r="AG14" s="5">
        <v>1001471982</v>
      </c>
      <c r="AH14" s="3"/>
      <c r="AI14" s="5">
        <v>1016146595</v>
      </c>
      <c r="AJ14" s="3"/>
      <c r="AK14" s="9">
        <v>1.9337314598955799E-2</v>
      </c>
    </row>
    <row r="15" spans="1:37">
      <c r="A15" s="1" t="s">
        <v>63</v>
      </c>
      <c r="C15" s="3" t="s">
        <v>46</v>
      </c>
      <c r="D15" s="3"/>
      <c r="E15" s="3" t="s">
        <v>46</v>
      </c>
      <c r="F15" s="3"/>
      <c r="G15" s="3" t="s">
        <v>56</v>
      </c>
      <c r="H15" s="3"/>
      <c r="I15" s="3" t="s">
        <v>64</v>
      </c>
      <c r="J15" s="3"/>
      <c r="K15" s="5">
        <v>0</v>
      </c>
      <c r="L15" s="3"/>
      <c r="M15" s="5">
        <v>0</v>
      </c>
      <c r="N15" s="3"/>
      <c r="O15" s="5">
        <v>0</v>
      </c>
      <c r="P15" s="3"/>
      <c r="Q15" s="5">
        <v>0</v>
      </c>
      <c r="R15" s="3"/>
      <c r="S15" s="5">
        <v>0</v>
      </c>
      <c r="T15" s="3"/>
      <c r="U15" s="5">
        <v>3655</v>
      </c>
      <c r="V15" s="3"/>
      <c r="W15" s="5">
        <v>2997643223</v>
      </c>
      <c r="X15" s="3"/>
      <c r="Y15" s="5">
        <v>0</v>
      </c>
      <c r="Z15" s="3"/>
      <c r="AA15" s="5">
        <v>0</v>
      </c>
      <c r="AB15" s="5"/>
      <c r="AC15" s="5">
        <v>3655</v>
      </c>
      <c r="AD15" s="3"/>
      <c r="AE15" s="5">
        <v>827519</v>
      </c>
      <c r="AF15" s="3"/>
      <c r="AG15" s="5">
        <v>2997643223</v>
      </c>
      <c r="AH15" s="3"/>
      <c r="AI15" s="5">
        <v>3024033739</v>
      </c>
      <c r="AJ15" s="3"/>
      <c r="AK15" s="9">
        <v>5.7547495663162258E-2</v>
      </c>
    </row>
    <row r="16" spans="1:37" ht="24.75" thickBot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1">
        <f>SUM(Q9:Q15)</f>
        <v>15112943572</v>
      </c>
      <c r="R16" s="3"/>
      <c r="S16" s="11">
        <f>SUM(S9:S15)</f>
        <v>16393419004</v>
      </c>
      <c r="T16" s="3"/>
      <c r="U16" s="3"/>
      <c r="V16" s="3"/>
      <c r="W16" s="11">
        <f>SUM(W9:W15)</f>
        <v>11494665523</v>
      </c>
      <c r="X16" s="3"/>
      <c r="Y16" s="3"/>
      <c r="Z16" s="3"/>
      <c r="AA16" s="11">
        <f>SUM(AA9:AA15)</f>
        <v>8805000000</v>
      </c>
      <c r="AB16" s="3"/>
      <c r="AC16" s="3"/>
      <c r="AD16" s="3"/>
      <c r="AE16" s="3"/>
      <c r="AF16" s="3"/>
      <c r="AG16" s="11">
        <f>SUM(AG9:AG15)</f>
        <v>19169563344</v>
      </c>
      <c r="AH16" s="3"/>
      <c r="AI16" s="11">
        <f>SUM(AI9:AI15)</f>
        <v>19280557684</v>
      </c>
      <c r="AJ16" s="3"/>
      <c r="AK16" s="12">
        <f>SUM(AK9:AK15)</f>
        <v>0.36690986459372299</v>
      </c>
    </row>
    <row r="17" spans="3:37" ht="24.75" thickTop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5"/>
      <c r="AJ17" s="3"/>
      <c r="AK17" s="3"/>
    </row>
    <row r="18" spans="3:37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3:37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3:37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3:37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15"/>
  <sheetViews>
    <sheetView rightToLeft="1" workbookViewId="0">
      <selection activeCell="O14" sqref="O14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3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3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23" ht="24.75">
      <c r="A6" s="13" t="s">
        <v>66</v>
      </c>
      <c r="C6" s="14" t="s">
        <v>67</v>
      </c>
      <c r="D6" s="14" t="s">
        <v>67</v>
      </c>
      <c r="E6" s="14" t="s">
        <v>67</v>
      </c>
      <c r="F6" s="14" t="s">
        <v>67</v>
      </c>
      <c r="G6" s="14" t="s">
        <v>67</v>
      </c>
      <c r="H6" s="14" t="s">
        <v>67</v>
      </c>
      <c r="I6" s="14" t="s">
        <v>67</v>
      </c>
      <c r="K6" s="14" t="s">
        <v>150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23" ht="24.75">
      <c r="A7" s="14" t="s">
        <v>66</v>
      </c>
      <c r="C7" s="14" t="s">
        <v>68</v>
      </c>
      <c r="E7" s="14" t="s">
        <v>69</v>
      </c>
      <c r="G7" s="14" t="s">
        <v>70</v>
      </c>
      <c r="I7" s="14" t="s">
        <v>43</v>
      </c>
      <c r="K7" s="14" t="s">
        <v>71</v>
      </c>
      <c r="M7" s="14" t="s">
        <v>72</v>
      </c>
      <c r="O7" s="14" t="s">
        <v>73</v>
      </c>
      <c r="Q7" s="14" t="s">
        <v>71</v>
      </c>
      <c r="S7" s="14" t="s">
        <v>65</v>
      </c>
    </row>
    <row r="8" spans="1:23">
      <c r="A8" s="1" t="s">
        <v>74</v>
      </c>
      <c r="C8" s="3" t="s">
        <v>75</v>
      </c>
      <c r="E8" s="1" t="s">
        <v>76</v>
      </c>
      <c r="G8" s="1" t="s">
        <v>77</v>
      </c>
      <c r="I8" s="5">
        <v>8</v>
      </c>
      <c r="J8" s="3"/>
      <c r="K8" s="5">
        <v>37242183</v>
      </c>
      <c r="L8" s="3"/>
      <c r="M8" s="5">
        <v>185508</v>
      </c>
      <c r="N8" s="3"/>
      <c r="O8" s="5">
        <v>0</v>
      </c>
      <c r="P8" s="3"/>
      <c r="Q8" s="5">
        <v>37427691</v>
      </c>
      <c r="R8" s="3"/>
      <c r="S8" s="9">
        <v>7.1225061338665082E-4</v>
      </c>
      <c r="T8" s="3"/>
      <c r="U8" s="3"/>
      <c r="V8" s="3"/>
      <c r="W8" s="3"/>
    </row>
    <row r="9" spans="1:23">
      <c r="A9" s="1" t="s">
        <v>78</v>
      </c>
      <c r="C9" s="3" t="s">
        <v>79</v>
      </c>
      <c r="E9" s="1" t="s">
        <v>76</v>
      </c>
      <c r="G9" s="1" t="s">
        <v>80</v>
      </c>
      <c r="I9" s="5">
        <v>8</v>
      </c>
      <c r="J9" s="3"/>
      <c r="K9" s="5">
        <v>10677193</v>
      </c>
      <c r="L9" s="3"/>
      <c r="M9" s="5">
        <v>54925</v>
      </c>
      <c r="N9" s="3"/>
      <c r="O9" s="5">
        <v>0</v>
      </c>
      <c r="P9" s="3"/>
      <c r="Q9" s="5">
        <v>10732118</v>
      </c>
      <c r="R9" s="3"/>
      <c r="S9" s="9">
        <v>2.0423267971400952E-4</v>
      </c>
      <c r="T9" s="3"/>
      <c r="U9" s="3"/>
      <c r="V9" s="3"/>
      <c r="W9" s="3"/>
    </row>
    <row r="10" spans="1:23">
      <c r="A10" s="1" t="s">
        <v>81</v>
      </c>
      <c r="C10" s="3" t="s">
        <v>82</v>
      </c>
      <c r="E10" s="1" t="s">
        <v>76</v>
      </c>
      <c r="G10" s="1" t="s">
        <v>83</v>
      </c>
      <c r="I10" s="5">
        <v>8</v>
      </c>
      <c r="J10" s="3"/>
      <c r="K10" s="5">
        <v>4656172430</v>
      </c>
      <c r="L10" s="3"/>
      <c r="M10" s="5">
        <v>12331302918</v>
      </c>
      <c r="N10" s="3"/>
      <c r="O10" s="5">
        <v>13182462228</v>
      </c>
      <c r="P10" s="3"/>
      <c r="Q10" s="5">
        <v>3805013120</v>
      </c>
      <c r="R10" s="3"/>
      <c r="S10" s="9">
        <v>7.2409567789374282E-2</v>
      </c>
      <c r="T10" s="3"/>
      <c r="U10" s="3"/>
      <c r="V10" s="3"/>
      <c r="W10" s="3"/>
    </row>
    <row r="11" spans="1:23" ht="24.75" thickBot="1">
      <c r="I11" s="3"/>
      <c r="J11" s="3"/>
      <c r="K11" s="11">
        <f>SUM(K8:K10)</f>
        <v>4704091806</v>
      </c>
      <c r="L11" s="3"/>
      <c r="M11" s="11">
        <f>SUM(M8:M10)</f>
        <v>12331543351</v>
      </c>
      <c r="N11" s="3"/>
      <c r="O11" s="11">
        <f>SUM(O8:O10)</f>
        <v>13182462228</v>
      </c>
      <c r="P11" s="3"/>
      <c r="Q11" s="11">
        <f>SUM(Q8:Q10)</f>
        <v>3853172929</v>
      </c>
      <c r="R11" s="3"/>
      <c r="S11" s="12">
        <f>SUM(S8:S10)</f>
        <v>7.3326051082474947E-2</v>
      </c>
      <c r="T11" s="3"/>
      <c r="U11" s="3"/>
      <c r="V11" s="3"/>
      <c r="W11" s="3"/>
    </row>
    <row r="12" spans="1:23" ht="24.75" thickTop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K21" sqref="K21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.75">
      <c r="A3" s="13" t="s">
        <v>84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.75">
      <c r="A6" s="14" t="s">
        <v>85</v>
      </c>
      <c r="B6" s="14" t="s">
        <v>85</v>
      </c>
      <c r="C6" s="14" t="s">
        <v>85</v>
      </c>
      <c r="D6" s="14" t="s">
        <v>85</v>
      </c>
      <c r="E6" s="14" t="s">
        <v>85</v>
      </c>
      <c r="F6" s="14" t="s">
        <v>85</v>
      </c>
      <c r="G6" s="14" t="s">
        <v>85</v>
      </c>
      <c r="I6" s="14" t="s">
        <v>86</v>
      </c>
      <c r="J6" s="14" t="s">
        <v>86</v>
      </c>
      <c r="K6" s="14" t="s">
        <v>86</v>
      </c>
      <c r="L6" s="14" t="s">
        <v>86</v>
      </c>
      <c r="M6" s="14" t="s">
        <v>86</v>
      </c>
      <c r="O6" s="14" t="s">
        <v>87</v>
      </c>
      <c r="P6" s="14" t="s">
        <v>87</v>
      </c>
      <c r="Q6" s="14" t="s">
        <v>87</v>
      </c>
      <c r="R6" s="14" t="s">
        <v>87</v>
      </c>
      <c r="S6" s="14" t="s">
        <v>87</v>
      </c>
    </row>
    <row r="7" spans="1:19" ht="24.75">
      <c r="A7" s="14" t="s">
        <v>88</v>
      </c>
      <c r="C7" s="14" t="s">
        <v>89</v>
      </c>
      <c r="E7" s="14" t="s">
        <v>42</v>
      </c>
      <c r="G7" s="14" t="s">
        <v>43</v>
      </c>
      <c r="I7" s="14" t="s">
        <v>90</v>
      </c>
      <c r="K7" s="14" t="s">
        <v>91</v>
      </c>
      <c r="M7" s="14" t="s">
        <v>92</v>
      </c>
      <c r="O7" s="14" t="s">
        <v>90</v>
      </c>
      <c r="Q7" s="14" t="s">
        <v>91</v>
      </c>
      <c r="S7" s="14" t="s">
        <v>92</v>
      </c>
    </row>
    <row r="8" spans="1:19">
      <c r="A8" s="1" t="s">
        <v>49</v>
      </c>
      <c r="C8" s="3" t="s">
        <v>151</v>
      </c>
      <c r="D8" s="3"/>
      <c r="E8" s="3" t="s">
        <v>51</v>
      </c>
      <c r="F8" s="3"/>
      <c r="G8" s="5">
        <v>16</v>
      </c>
      <c r="H8" s="3"/>
      <c r="I8" s="5">
        <v>102089644</v>
      </c>
      <c r="J8" s="3"/>
      <c r="K8" s="3">
        <v>0</v>
      </c>
      <c r="L8" s="3"/>
      <c r="M8" s="5">
        <v>102089644</v>
      </c>
      <c r="N8" s="3"/>
      <c r="O8" s="5">
        <v>377837628</v>
      </c>
      <c r="P8" s="3"/>
      <c r="Q8" s="3">
        <v>0</v>
      </c>
      <c r="R8" s="3"/>
      <c r="S8" s="5">
        <v>377837628</v>
      </c>
    </row>
    <row r="9" spans="1:19">
      <c r="A9" s="1" t="s">
        <v>74</v>
      </c>
      <c r="C9" s="5">
        <v>30</v>
      </c>
      <c r="D9" s="3"/>
      <c r="E9" s="3" t="s">
        <v>151</v>
      </c>
      <c r="F9" s="3"/>
      <c r="G9" s="5">
        <v>8</v>
      </c>
      <c r="H9" s="3"/>
      <c r="I9" s="5">
        <v>185508</v>
      </c>
      <c r="J9" s="3"/>
      <c r="K9" s="5">
        <v>0</v>
      </c>
      <c r="L9" s="3"/>
      <c r="M9" s="5">
        <v>185508</v>
      </c>
      <c r="N9" s="3"/>
      <c r="O9" s="5">
        <v>36868867</v>
      </c>
      <c r="P9" s="3"/>
      <c r="Q9" s="5">
        <v>0</v>
      </c>
      <c r="R9" s="3"/>
      <c r="S9" s="5">
        <v>36868867</v>
      </c>
    </row>
    <row r="10" spans="1:19">
      <c r="A10" s="1" t="s">
        <v>78</v>
      </c>
      <c r="C10" s="5">
        <v>27</v>
      </c>
      <c r="D10" s="3"/>
      <c r="E10" s="3" t="s">
        <v>151</v>
      </c>
      <c r="F10" s="3"/>
      <c r="G10" s="5">
        <v>8</v>
      </c>
      <c r="H10" s="3"/>
      <c r="I10" s="5">
        <v>54925</v>
      </c>
      <c r="J10" s="3"/>
      <c r="K10" s="5">
        <v>0</v>
      </c>
      <c r="L10" s="3"/>
      <c r="M10" s="5">
        <v>54925</v>
      </c>
      <c r="N10" s="3"/>
      <c r="O10" s="5">
        <v>33840779</v>
      </c>
      <c r="P10" s="3"/>
      <c r="Q10" s="5">
        <v>0</v>
      </c>
      <c r="R10" s="3"/>
      <c r="S10" s="5">
        <v>33840779</v>
      </c>
    </row>
    <row r="11" spans="1:19">
      <c r="A11" s="1" t="s">
        <v>81</v>
      </c>
      <c r="C11" s="5">
        <v>17</v>
      </c>
      <c r="D11" s="3"/>
      <c r="E11" s="3" t="s">
        <v>151</v>
      </c>
      <c r="F11" s="3"/>
      <c r="G11" s="5">
        <v>8</v>
      </c>
      <c r="H11" s="3"/>
      <c r="I11" s="5">
        <v>302918</v>
      </c>
      <c r="J11" s="3"/>
      <c r="K11" s="5">
        <v>0</v>
      </c>
      <c r="L11" s="3"/>
      <c r="M11" s="5">
        <v>302918</v>
      </c>
      <c r="N11" s="3"/>
      <c r="O11" s="5">
        <v>39946555</v>
      </c>
      <c r="P11" s="3"/>
      <c r="Q11" s="5">
        <v>0</v>
      </c>
      <c r="R11" s="3"/>
      <c r="S11" s="5">
        <v>39946555</v>
      </c>
    </row>
    <row r="12" spans="1:19" ht="24.75" thickBot="1">
      <c r="C12" s="3"/>
      <c r="D12" s="3"/>
      <c r="E12" s="3"/>
      <c r="F12" s="3"/>
      <c r="G12" s="3"/>
      <c r="H12" s="3"/>
      <c r="I12" s="11">
        <f>SUM(I8:I11)</f>
        <v>102632995</v>
      </c>
      <c r="J12" s="3"/>
      <c r="K12" s="8">
        <f>SUM(K8:K11)</f>
        <v>0</v>
      </c>
      <c r="L12" s="3"/>
      <c r="M12" s="11">
        <f>SUM(M8:M11)</f>
        <v>102632995</v>
      </c>
      <c r="N12" s="3"/>
      <c r="O12" s="11">
        <f>SUM(O8:O11)</f>
        <v>488493829</v>
      </c>
      <c r="P12" s="3"/>
      <c r="Q12" s="8">
        <f>SUM(Q8:Q11)</f>
        <v>0</v>
      </c>
      <c r="R12" s="3"/>
      <c r="S12" s="11">
        <f>SUM(SUM(S8:S11))</f>
        <v>488493829</v>
      </c>
    </row>
    <row r="13" spans="1:19" ht="24.75" thickTop="1"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  <c r="N13" s="5"/>
      <c r="O13" s="5"/>
      <c r="P13" s="5"/>
      <c r="Q13" s="5"/>
      <c r="R13" s="5"/>
      <c r="S13" s="5"/>
    </row>
    <row r="14" spans="1:19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  <c r="N16" s="5"/>
      <c r="O16" s="5"/>
      <c r="P16" s="5"/>
      <c r="Q16" s="5"/>
      <c r="R16" s="5"/>
      <c r="S16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4"/>
  <sheetViews>
    <sheetView rightToLeft="1" topLeftCell="A4" workbookViewId="0">
      <selection activeCell="G27" sqref="G27"/>
    </sheetView>
  </sheetViews>
  <sheetFormatPr defaultRowHeight="24"/>
  <cols>
    <col min="1" max="1" width="28.28515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.75">
      <c r="A3" s="13" t="s">
        <v>84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.75">
      <c r="A6" s="13" t="s">
        <v>3</v>
      </c>
      <c r="C6" s="14" t="s">
        <v>94</v>
      </c>
      <c r="D6" s="14" t="s">
        <v>94</v>
      </c>
      <c r="E6" s="14" t="s">
        <v>94</v>
      </c>
      <c r="F6" s="14" t="s">
        <v>94</v>
      </c>
      <c r="G6" s="14" t="s">
        <v>94</v>
      </c>
      <c r="I6" s="14" t="s">
        <v>86</v>
      </c>
      <c r="J6" s="14" t="s">
        <v>86</v>
      </c>
      <c r="K6" s="14" t="s">
        <v>86</v>
      </c>
      <c r="L6" s="14" t="s">
        <v>86</v>
      </c>
      <c r="M6" s="14" t="s">
        <v>86</v>
      </c>
      <c r="O6" s="14" t="s">
        <v>87</v>
      </c>
      <c r="P6" s="14" t="s">
        <v>87</v>
      </c>
      <c r="Q6" s="14" t="s">
        <v>87</v>
      </c>
      <c r="R6" s="14" t="s">
        <v>87</v>
      </c>
      <c r="S6" s="14" t="s">
        <v>87</v>
      </c>
    </row>
    <row r="7" spans="1:19" ht="24.75">
      <c r="A7" s="14" t="s">
        <v>3</v>
      </c>
      <c r="C7" s="14" t="s">
        <v>95</v>
      </c>
      <c r="E7" s="14" t="s">
        <v>96</v>
      </c>
      <c r="G7" s="14" t="s">
        <v>97</v>
      </c>
      <c r="I7" s="14" t="s">
        <v>98</v>
      </c>
      <c r="K7" s="14" t="s">
        <v>91</v>
      </c>
      <c r="M7" s="14" t="s">
        <v>99</v>
      </c>
      <c r="O7" s="14" t="s">
        <v>98</v>
      </c>
      <c r="Q7" s="14" t="s">
        <v>91</v>
      </c>
      <c r="S7" s="14" t="s">
        <v>99</v>
      </c>
    </row>
    <row r="8" spans="1:19">
      <c r="A8" s="1" t="s">
        <v>100</v>
      </c>
      <c r="C8" s="3" t="s">
        <v>101</v>
      </c>
      <c r="D8" s="3"/>
      <c r="E8" s="5">
        <v>27657</v>
      </c>
      <c r="F8" s="3"/>
      <c r="G8" s="5">
        <v>6130</v>
      </c>
      <c r="H8" s="3"/>
      <c r="I8" s="5">
        <v>0</v>
      </c>
      <c r="J8" s="3"/>
      <c r="K8" s="5">
        <v>0</v>
      </c>
      <c r="L8" s="3"/>
      <c r="M8" s="5">
        <v>0</v>
      </c>
      <c r="N8" s="3"/>
      <c r="O8" s="5">
        <v>169537410</v>
      </c>
      <c r="P8" s="3"/>
      <c r="Q8" s="5">
        <v>0</v>
      </c>
      <c r="R8" s="3"/>
      <c r="S8" s="5">
        <v>169537410</v>
      </c>
    </row>
    <row r="9" spans="1:19">
      <c r="A9" s="1" t="s">
        <v>15</v>
      </c>
      <c r="C9" s="3" t="s">
        <v>102</v>
      </c>
      <c r="D9" s="3"/>
      <c r="E9" s="5">
        <v>361458</v>
      </c>
      <c r="F9" s="3"/>
      <c r="G9" s="5">
        <v>650</v>
      </c>
      <c r="H9" s="3"/>
      <c r="I9" s="5">
        <v>0</v>
      </c>
      <c r="J9" s="3"/>
      <c r="K9" s="5">
        <v>0</v>
      </c>
      <c r="L9" s="3"/>
      <c r="M9" s="5">
        <v>0</v>
      </c>
      <c r="N9" s="3"/>
      <c r="O9" s="5">
        <v>234947700</v>
      </c>
      <c r="P9" s="3"/>
      <c r="Q9" s="5">
        <v>0</v>
      </c>
      <c r="R9" s="3"/>
      <c r="S9" s="5">
        <v>234947700</v>
      </c>
    </row>
    <row r="10" spans="1:19">
      <c r="A10" s="1" t="s">
        <v>103</v>
      </c>
      <c r="C10" s="3" t="s">
        <v>104</v>
      </c>
      <c r="D10" s="3"/>
      <c r="E10" s="5">
        <v>135507</v>
      </c>
      <c r="F10" s="3"/>
      <c r="G10" s="5">
        <v>1700</v>
      </c>
      <c r="H10" s="3"/>
      <c r="I10" s="5">
        <v>0</v>
      </c>
      <c r="J10" s="3"/>
      <c r="K10" s="5">
        <v>0</v>
      </c>
      <c r="L10" s="3"/>
      <c r="M10" s="5">
        <v>0</v>
      </c>
      <c r="N10" s="3"/>
      <c r="O10" s="5">
        <v>230361900</v>
      </c>
      <c r="P10" s="3"/>
      <c r="Q10" s="5">
        <v>0</v>
      </c>
      <c r="R10" s="3"/>
      <c r="S10" s="5">
        <v>230361900</v>
      </c>
    </row>
    <row r="11" spans="1:19">
      <c r="A11" s="1" t="s">
        <v>29</v>
      </c>
      <c r="C11" s="3" t="s">
        <v>105</v>
      </c>
      <c r="D11" s="3"/>
      <c r="E11" s="5">
        <v>54355</v>
      </c>
      <c r="F11" s="3"/>
      <c r="G11" s="5">
        <v>5100</v>
      </c>
      <c r="H11" s="3"/>
      <c r="I11" s="5">
        <v>0</v>
      </c>
      <c r="J11" s="3"/>
      <c r="K11" s="5">
        <v>0</v>
      </c>
      <c r="L11" s="3"/>
      <c r="M11" s="5">
        <v>0</v>
      </c>
      <c r="N11" s="3"/>
      <c r="O11" s="5">
        <v>277210500</v>
      </c>
      <c r="P11" s="3"/>
      <c r="Q11" s="5">
        <v>35148700</v>
      </c>
      <c r="R11" s="3"/>
      <c r="S11" s="5">
        <v>242061800</v>
      </c>
    </row>
    <row r="12" spans="1:19">
      <c r="A12" s="1" t="s">
        <v>106</v>
      </c>
      <c r="C12" s="3" t="s">
        <v>107</v>
      </c>
      <c r="D12" s="3"/>
      <c r="E12" s="5">
        <v>300000</v>
      </c>
      <c r="F12" s="3"/>
      <c r="G12" s="5">
        <v>420</v>
      </c>
      <c r="H12" s="3"/>
      <c r="I12" s="5">
        <v>0</v>
      </c>
      <c r="J12" s="3"/>
      <c r="K12" s="5">
        <v>0</v>
      </c>
      <c r="L12" s="3"/>
      <c r="M12" s="5">
        <v>0</v>
      </c>
      <c r="N12" s="3"/>
      <c r="O12" s="5">
        <v>126000000</v>
      </c>
      <c r="P12" s="3"/>
      <c r="Q12" s="5">
        <v>0</v>
      </c>
      <c r="R12" s="3"/>
      <c r="S12" s="5">
        <v>126000000</v>
      </c>
    </row>
    <row r="13" spans="1:19">
      <c r="A13" s="1" t="s">
        <v>108</v>
      </c>
      <c r="C13" s="3" t="s">
        <v>109</v>
      </c>
      <c r="D13" s="3"/>
      <c r="E13" s="5">
        <v>50000</v>
      </c>
      <c r="F13" s="3"/>
      <c r="G13" s="5">
        <v>6500</v>
      </c>
      <c r="H13" s="3"/>
      <c r="I13" s="5">
        <v>0</v>
      </c>
      <c r="J13" s="3"/>
      <c r="K13" s="5">
        <v>0</v>
      </c>
      <c r="L13" s="3"/>
      <c r="M13" s="5">
        <v>0</v>
      </c>
      <c r="N13" s="3"/>
      <c r="O13" s="5">
        <v>325000000</v>
      </c>
      <c r="P13" s="3"/>
      <c r="Q13" s="5">
        <v>0</v>
      </c>
      <c r="R13" s="3"/>
      <c r="S13" s="5">
        <v>325000000</v>
      </c>
    </row>
    <row r="14" spans="1:19">
      <c r="A14" s="1" t="s">
        <v>28</v>
      </c>
      <c r="C14" s="3" t="s">
        <v>102</v>
      </c>
      <c r="D14" s="3"/>
      <c r="E14" s="5">
        <v>100000</v>
      </c>
      <c r="F14" s="3"/>
      <c r="G14" s="5">
        <v>4350</v>
      </c>
      <c r="H14" s="3"/>
      <c r="I14" s="5">
        <v>0</v>
      </c>
      <c r="J14" s="3"/>
      <c r="K14" s="5">
        <v>0</v>
      </c>
      <c r="L14" s="3"/>
      <c r="M14" s="5">
        <v>0</v>
      </c>
      <c r="N14" s="3"/>
      <c r="O14" s="5">
        <v>435000000</v>
      </c>
      <c r="P14" s="3"/>
      <c r="Q14" s="5">
        <v>0</v>
      </c>
      <c r="R14" s="3"/>
      <c r="S14" s="5">
        <v>435000000</v>
      </c>
    </row>
    <row r="15" spans="1:19">
      <c r="A15" s="1" t="s">
        <v>19</v>
      </c>
      <c r="C15" s="3" t="s">
        <v>110</v>
      </c>
      <c r="D15" s="3"/>
      <c r="E15" s="5">
        <v>37788</v>
      </c>
      <c r="F15" s="3"/>
      <c r="G15" s="5">
        <v>5650</v>
      </c>
      <c r="H15" s="3"/>
      <c r="I15" s="5">
        <v>0</v>
      </c>
      <c r="J15" s="3"/>
      <c r="K15" s="5">
        <v>0</v>
      </c>
      <c r="L15" s="3"/>
      <c r="M15" s="5">
        <v>0</v>
      </c>
      <c r="N15" s="3"/>
      <c r="O15" s="5">
        <v>213502200</v>
      </c>
      <c r="P15" s="3"/>
      <c r="Q15" s="5">
        <v>23548993</v>
      </c>
      <c r="R15" s="3"/>
      <c r="S15" s="5">
        <v>189953207</v>
      </c>
    </row>
    <row r="16" spans="1:19">
      <c r="A16" s="1" t="s">
        <v>22</v>
      </c>
      <c r="C16" s="3" t="s">
        <v>111</v>
      </c>
      <c r="D16" s="3"/>
      <c r="E16" s="5">
        <v>134821</v>
      </c>
      <c r="F16" s="3"/>
      <c r="G16" s="5">
        <v>1300</v>
      </c>
      <c r="H16" s="3"/>
      <c r="I16" s="5">
        <v>0</v>
      </c>
      <c r="J16" s="3"/>
      <c r="K16" s="5">
        <v>0</v>
      </c>
      <c r="L16" s="3"/>
      <c r="M16" s="5">
        <v>0</v>
      </c>
      <c r="N16" s="3"/>
      <c r="O16" s="5">
        <v>175267300</v>
      </c>
      <c r="P16" s="3"/>
      <c r="Q16" s="5">
        <v>0</v>
      </c>
      <c r="R16" s="3"/>
      <c r="S16" s="5">
        <v>175267300</v>
      </c>
    </row>
    <row r="17" spans="1:19">
      <c r="A17" s="1" t="s">
        <v>112</v>
      </c>
      <c r="C17" s="3" t="s">
        <v>113</v>
      </c>
      <c r="D17" s="3"/>
      <c r="E17" s="5">
        <v>27423</v>
      </c>
      <c r="F17" s="3"/>
      <c r="G17" s="5">
        <v>7554</v>
      </c>
      <c r="H17" s="3"/>
      <c r="I17" s="5">
        <v>0</v>
      </c>
      <c r="J17" s="3"/>
      <c r="K17" s="5">
        <v>0</v>
      </c>
      <c r="L17" s="3"/>
      <c r="M17" s="5">
        <v>0</v>
      </c>
      <c r="N17" s="3"/>
      <c r="O17" s="5">
        <v>207153342</v>
      </c>
      <c r="P17" s="3"/>
      <c r="Q17" s="5">
        <v>0</v>
      </c>
      <c r="R17" s="3"/>
      <c r="S17" s="5">
        <v>207153342</v>
      </c>
    </row>
    <row r="18" spans="1:19">
      <c r="A18" s="1" t="s">
        <v>21</v>
      </c>
      <c r="C18" s="3" t="s">
        <v>114</v>
      </c>
      <c r="D18" s="3"/>
      <c r="E18" s="5">
        <v>1500000</v>
      </c>
      <c r="F18" s="3"/>
      <c r="G18" s="5">
        <v>135</v>
      </c>
      <c r="H18" s="3"/>
      <c r="I18" s="5">
        <v>0</v>
      </c>
      <c r="J18" s="3"/>
      <c r="K18" s="5">
        <v>0</v>
      </c>
      <c r="L18" s="3"/>
      <c r="M18" s="5">
        <v>0</v>
      </c>
      <c r="N18" s="3"/>
      <c r="O18" s="5">
        <v>202500000</v>
      </c>
      <c r="P18" s="3"/>
      <c r="Q18" s="5">
        <v>0</v>
      </c>
      <c r="R18" s="3"/>
      <c r="S18" s="5">
        <v>202500000</v>
      </c>
    </row>
    <row r="19" spans="1:19">
      <c r="A19" s="1" t="s">
        <v>18</v>
      </c>
      <c r="C19" s="3" t="s">
        <v>115</v>
      </c>
      <c r="D19" s="3"/>
      <c r="E19" s="5">
        <v>50000</v>
      </c>
      <c r="F19" s="3"/>
      <c r="G19" s="5">
        <v>6700</v>
      </c>
      <c r="H19" s="3"/>
      <c r="I19" s="5">
        <v>0</v>
      </c>
      <c r="J19" s="3"/>
      <c r="K19" s="5">
        <v>0</v>
      </c>
      <c r="L19" s="3"/>
      <c r="M19" s="5">
        <v>0</v>
      </c>
      <c r="N19" s="3"/>
      <c r="O19" s="5">
        <v>335000000</v>
      </c>
      <c r="P19" s="3"/>
      <c r="Q19" s="5">
        <v>0</v>
      </c>
      <c r="R19" s="3"/>
      <c r="S19" s="5">
        <v>335000000</v>
      </c>
    </row>
    <row r="20" spans="1:19">
      <c r="A20" s="1" t="s">
        <v>116</v>
      </c>
      <c r="C20" s="3" t="s">
        <v>56</v>
      </c>
      <c r="D20" s="3"/>
      <c r="E20" s="5">
        <v>350000</v>
      </c>
      <c r="F20" s="3"/>
      <c r="G20" s="5">
        <v>80</v>
      </c>
      <c r="H20" s="3"/>
      <c r="I20" s="5">
        <v>0</v>
      </c>
      <c r="J20" s="3"/>
      <c r="K20" s="5">
        <v>0</v>
      </c>
      <c r="L20" s="3"/>
      <c r="M20" s="5">
        <v>0</v>
      </c>
      <c r="N20" s="3"/>
      <c r="O20" s="5">
        <v>28000000</v>
      </c>
      <c r="P20" s="3"/>
      <c r="Q20" s="5">
        <v>0</v>
      </c>
      <c r="R20" s="3"/>
      <c r="S20" s="5">
        <v>28000000</v>
      </c>
    </row>
    <row r="21" spans="1:19">
      <c r="A21" s="1" t="s">
        <v>117</v>
      </c>
      <c r="C21" s="3" t="s">
        <v>118</v>
      </c>
      <c r="D21" s="3"/>
      <c r="E21" s="5">
        <v>200000</v>
      </c>
      <c r="F21" s="3"/>
      <c r="G21" s="5">
        <v>1700</v>
      </c>
      <c r="H21" s="3"/>
      <c r="I21" s="5">
        <v>0</v>
      </c>
      <c r="J21" s="3"/>
      <c r="K21" s="5">
        <v>0</v>
      </c>
      <c r="L21" s="3"/>
      <c r="M21" s="5">
        <v>0</v>
      </c>
      <c r="N21" s="3"/>
      <c r="O21" s="5">
        <v>340000000</v>
      </c>
      <c r="P21" s="3"/>
      <c r="Q21" s="5">
        <v>0</v>
      </c>
      <c r="R21" s="3"/>
      <c r="S21" s="5">
        <v>340000000</v>
      </c>
    </row>
    <row r="22" spans="1:19" ht="24.75" thickBot="1">
      <c r="C22" s="3"/>
      <c r="D22" s="3"/>
      <c r="E22" s="3"/>
      <c r="F22" s="3"/>
      <c r="G22" s="3"/>
      <c r="H22" s="3"/>
      <c r="I22" s="11">
        <f>SUM(I8:I21)</f>
        <v>0</v>
      </c>
      <c r="J22" s="3"/>
      <c r="K22" s="11">
        <f>SUM(K8:K21)</f>
        <v>0</v>
      </c>
      <c r="L22" s="3"/>
      <c r="M22" s="11">
        <f>SUM(M8:M21)</f>
        <v>0</v>
      </c>
      <c r="N22" s="3"/>
      <c r="O22" s="11">
        <f>SUM(O8:O21)</f>
        <v>3299480352</v>
      </c>
      <c r="P22" s="3"/>
      <c r="Q22" s="11">
        <f>SUM(Q8:Q21)</f>
        <v>58697693</v>
      </c>
      <c r="R22" s="3"/>
      <c r="S22" s="11">
        <f>SUM(S8:S21)</f>
        <v>3240782659</v>
      </c>
    </row>
    <row r="23" spans="1:19" ht="24.75" thickTop="1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36"/>
  <sheetViews>
    <sheetView rightToLeft="1" workbookViewId="0">
      <selection activeCell="G38" sqref="G38"/>
    </sheetView>
  </sheetViews>
  <sheetFormatPr defaultRowHeight="24"/>
  <cols>
    <col min="1" max="1" width="39.28515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84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3</v>
      </c>
      <c r="C6" s="14" t="s">
        <v>86</v>
      </c>
      <c r="D6" s="14" t="s">
        <v>86</v>
      </c>
      <c r="E6" s="14" t="s">
        <v>86</v>
      </c>
      <c r="F6" s="14" t="s">
        <v>86</v>
      </c>
      <c r="G6" s="14" t="s">
        <v>86</v>
      </c>
      <c r="H6" s="14" t="s">
        <v>86</v>
      </c>
      <c r="I6" s="14" t="s">
        <v>86</v>
      </c>
      <c r="K6" s="14" t="s">
        <v>87</v>
      </c>
      <c r="L6" s="14" t="s">
        <v>87</v>
      </c>
      <c r="M6" s="14" t="s">
        <v>87</v>
      </c>
      <c r="N6" s="14" t="s">
        <v>87</v>
      </c>
      <c r="O6" s="14" t="s">
        <v>87</v>
      </c>
      <c r="P6" s="14" t="s">
        <v>87</v>
      </c>
      <c r="Q6" s="14" t="s">
        <v>87</v>
      </c>
    </row>
    <row r="7" spans="1:17" ht="24.75">
      <c r="A7" s="14" t="s">
        <v>3</v>
      </c>
      <c r="C7" s="14" t="s">
        <v>7</v>
      </c>
      <c r="E7" s="14" t="s">
        <v>119</v>
      </c>
      <c r="G7" s="14" t="s">
        <v>120</v>
      </c>
      <c r="I7" s="14" t="s">
        <v>121</v>
      </c>
      <c r="K7" s="14" t="s">
        <v>7</v>
      </c>
      <c r="M7" s="14" t="s">
        <v>119</v>
      </c>
      <c r="O7" s="14" t="s">
        <v>120</v>
      </c>
      <c r="Q7" s="14" t="s">
        <v>121</v>
      </c>
    </row>
    <row r="8" spans="1:17">
      <c r="A8" s="1" t="s">
        <v>16</v>
      </c>
      <c r="C8" s="6">
        <v>39142</v>
      </c>
      <c r="D8" s="6"/>
      <c r="E8" s="6">
        <v>543171107</v>
      </c>
      <c r="F8" s="6"/>
      <c r="G8" s="6">
        <v>661843877</v>
      </c>
      <c r="H8" s="6"/>
      <c r="I8" s="6">
        <f>E8-G8</f>
        <v>-118672770</v>
      </c>
      <c r="J8" s="6"/>
      <c r="K8" s="6">
        <v>39142</v>
      </c>
      <c r="L8" s="6"/>
      <c r="M8" s="6">
        <v>543171107</v>
      </c>
      <c r="N8" s="6"/>
      <c r="O8" s="6">
        <v>510182753</v>
      </c>
      <c r="P8" s="6"/>
      <c r="Q8" s="6">
        <f>M8-O8</f>
        <v>32988354</v>
      </c>
    </row>
    <row r="9" spans="1:17">
      <c r="A9" s="1" t="s">
        <v>18</v>
      </c>
      <c r="C9" s="6">
        <v>59731</v>
      </c>
      <c r="D9" s="6"/>
      <c r="E9" s="6">
        <v>1873300197</v>
      </c>
      <c r="F9" s="6"/>
      <c r="G9" s="6">
        <v>1917831897</v>
      </c>
      <c r="H9" s="6"/>
      <c r="I9" s="6">
        <f t="shared" ref="I9:I28" si="0">E9-G9</f>
        <v>-44531700</v>
      </c>
      <c r="J9" s="6"/>
      <c r="K9" s="6">
        <v>59731</v>
      </c>
      <c r="L9" s="6"/>
      <c r="M9" s="6">
        <v>1873300197</v>
      </c>
      <c r="N9" s="6"/>
      <c r="O9" s="6">
        <v>1708782413</v>
      </c>
      <c r="P9" s="6"/>
      <c r="Q9" s="6">
        <f t="shared" ref="Q9:Q28" si="1">M9-O9</f>
        <v>164517784</v>
      </c>
    </row>
    <row r="10" spans="1:17">
      <c r="A10" s="1" t="s">
        <v>26</v>
      </c>
      <c r="C10" s="6">
        <v>110709</v>
      </c>
      <c r="D10" s="6"/>
      <c r="E10" s="6">
        <v>4842212383</v>
      </c>
      <c r="F10" s="6"/>
      <c r="G10" s="6">
        <v>4907091733</v>
      </c>
      <c r="H10" s="6"/>
      <c r="I10" s="6">
        <f t="shared" si="0"/>
        <v>-64879350</v>
      </c>
      <c r="J10" s="6"/>
      <c r="K10" s="6">
        <v>110709</v>
      </c>
      <c r="L10" s="6"/>
      <c r="M10" s="6">
        <v>4842212383</v>
      </c>
      <c r="N10" s="6"/>
      <c r="O10" s="6">
        <v>4986428568</v>
      </c>
      <c r="P10" s="6"/>
      <c r="Q10" s="6">
        <f t="shared" si="1"/>
        <v>-144216185</v>
      </c>
    </row>
    <row r="11" spans="1:17">
      <c r="A11" s="1" t="s">
        <v>19</v>
      </c>
      <c r="C11" s="6">
        <v>34877</v>
      </c>
      <c r="D11" s="6"/>
      <c r="E11" s="6">
        <v>1554926260</v>
      </c>
      <c r="F11" s="6"/>
      <c r="G11" s="6">
        <v>1693604188</v>
      </c>
      <c r="H11" s="6"/>
      <c r="I11" s="6">
        <f t="shared" si="0"/>
        <v>-138677928</v>
      </c>
      <c r="J11" s="6"/>
      <c r="K11" s="6">
        <v>34877</v>
      </c>
      <c r="L11" s="6"/>
      <c r="M11" s="6">
        <v>1554926260</v>
      </c>
      <c r="N11" s="6"/>
      <c r="O11" s="6">
        <v>1383059804</v>
      </c>
      <c r="P11" s="6"/>
      <c r="Q11" s="6">
        <f t="shared" si="1"/>
        <v>171866456</v>
      </c>
    </row>
    <row r="12" spans="1:17">
      <c r="A12" s="1" t="s">
        <v>24</v>
      </c>
      <c r="C12" s="6">
        <v>61353</v>
      </c>
      <c r="D12" s="6"/>
      <c r="E12" s="6">
        <v>1211830559</v>
      </c>
      <c r="F12" s="6"/>
      <c r="G12" s="6">
        <v>1312460676</v>
      </c>
      <c r="H12" s="6"/>
      <c r="I12" s="6">
        <f t="shared" si="0"/>
        <v>-100630117</v>
      </c>
      <c r="J12" s="6"/>
      <c r="K12" s="6">
        <v>61353</v>
      </c>
      <c r="L12" s="6"/>
      <c r="M12" s="6">
        <v>1211830559</v>
      </c>
      <c r="N12" s="6"/>
      <c r="O12" s="6">
        <v>1058293881</v>
      </c>
      <c r="P12" s="6"/>
      <c r="Q12" s="6">
        <f t="shared" si="1"/>
        <v>153536678</v>
      </c>
    </row>
    <row r="13" spans="1:17">
      <c r="A13" s="1" t="s">
        <v>30</v>
      </c>
      <c r="C13" s="6">
        <v>38343</v>
      </c>
      <c r="D13" s="6"/>
      <c r="E13" s="6">
        <v>2342158094</v>
      </c>
      <c r="F13" s="6"/>
      <c r="G13" s="6">
        <v>2196600238</v>
      </c>
      <c r="H13" s="6"/>
      <c r="I13" s="6">
        <f t="shared" si="0"/>
        <v>145557856</v>
      </c>
      <c r="J13" s="6"/>
      <c r="K13" s="6">
        <v>38343</v>
      </c>
      <c r="L13" s="6"/>
      <c r="M13" s="6">
        <v>2342158094</v>
      </c>
      <c r="N13" s="6"/>
      <c r="O13" s="6">
        <v>1997136192</v>
      </c>
      <c r="P13" s="6"/>
      <c r="Q13" s="6">
        <f t="shared" si="1"/>
        <v>345021902</v>
      </c>
    </row>
    <row r="14" spans="1:17">
      <c r="A14" s="1" t="s">
        <v>15</v>
      </c>
      <c r="C14" s="6">
        <v>238998</v>
      </c>
      <c r="D14" s="6"/>
      <c r="E14" s="6">
        <v>1608389262</v>
      </c>
      <c r="F14" s="6"/>
      <c r="G14" s="6">
        <v>1872098579</v>
      </c>
      <c r="H14" s="6"/>
      <c r="I14" s="6">
        <f t="shared" si="0"/>
        <v>-263709317</v>
      </c>
      <c r="J14" s="6"/>
      <c r="K14" s="6">
        <v>238998</v>
      </c>
      <c r="L14" s="6"/>
      <c r="M14" s="6">
        <v>1608389262</v>
      </c>
      <c r="N14" s="6"/>
      <c r="O14" s="6">
        <v>1397669776</v>
      </c>
      <c r="P14" s="6"/>
      <c r="Q14" s="6">
        <f t="shared" si="1"/>
        <v>210719486</v>
      </c>
    </row>
    <row r="15" spans="1:17">
      <c r="A15" s="1" t="s">
        <v>28</v>
      </c>
      <c r="C15" s="6">
        <v>71599</v>
      </c>
      <c r="D15" s="6"/>
      <c r="E15" s="6">
        <v>1333781756</v>
      </c>
      <c r="F15" s="6"/>
      <c r="G15" s="6">
        <v>1540183415</v>
      </c>
      <c r="H15" s="6"/>
      <c r="I15" s="6">
        <f t="shared" si="0"/>
        <v>-206401659</v>
      </c>
      <c r="J15" s="6"/>
      <c r="K15" s="6">
        <v>71599</v>
      </c>
      <c r="L15" s="6"/>
      <c r="M15" s="6">
        <v>1333781756</v>
      </c>
      <c r="N15" s="6"/>
      <c r="O15" s="6">
        <v>1289977986</v>
      </c>
      <c r="P15" s="6"/>
      <c r="Q15" s="6">
        <f t="shared" si="1"/>
        <v>43803770</v>
      </c>
    </row>
    <row r="16" spans="1:17">
      <c r="A16" s="1" t="s">
        <v>21</v>
      </c>
      <c r="C16" s="6">
        <v>1275000</v>
      </c>
      <c r="D16" s="6"/>
      <c r="E16" s="6">
        <v>1195171166</v>
      </c>
      <c r="F16" s="6"/>
      <c r="G16" s="6">
        <v>1371341677</v>
      </c>
      <c r="H16" s="6"/>
      <c r="I16" s="6">
        <f t="shared" si="0"/>
        <v>-176170511</v>
      </c>
      <c r="J16" s="6"/>
      <c r="K16" s="6">
        <v>1275000</v>
      </c>
      <c r="L16" s="6"/>
      <c r="M16" s="6">
        <v>1195171166</v>
      </c>
      <c r="N16" s="6"/>
      <c r="O16" s="6">
        <v>1374952212</v>
      </c>
      <c r="P16" s="6"/>
      <c r="Q16" s="6">
        <f t="shared" si="1"/>
        <v>-179781046</v>
      </c>
    </row>
    <row r="17" spans="1:17">
      <c r="A17" s="1" t="s">
        <v>33</v>
      </c>
      <c r="C17" s="6">
        <v>270000</v>
      </c>
      <c r="D17" s="6"/>
      <c r="E17" s="6">
        <v>5022715959</v>
      </c>
      <c r="F17" s="6"/>
      <c r="G17" s="6">
        <v>4894410091</v>
      </c>
      <c r="H17" s="6"/>
      <c r="I17" s="6">
        <f t="shared" si="0"/>
        <v>128305868</v>
      </c>
      <c r="J17" s="6"/>
      <c r="K17" s="6">
        <v>270000</v>
      </c>
      <c r="L17" s="6"/>
      <c r="M17" s="6">
        <v>5022715959</v>
      </c>
      <c r="N17" s="6"/>
      <c r="O17" s="6">
        <v>4894410091</v>
      </c>
      <c r="P17" s="6"/>
      <c r="Q17" s="6">
        <f t="shared" si="1"/>
        <v>128305868</v>
      </c>
    </row>
    <row r="18" spans="1:17">
      <c r="A18" s="1" t="s">
        <v>31</v>
      </c>
      <c r="C18" s="6">
        <v>347442</v>
      </c>
      <c r="D18" s="6"/>
      <c r="E18" s="6">
        <v>1335564042</v>
      </c>
      <c r="F18" s="6"/>
      <c r="G18" s="6">
        <v>1455063695</v>
      </c>
      <c r="H18" s="6"/>
      <c r="I18" s="6">
        <f t="shared" si="0"/>
        <v>-119499653</v>
      </c>
      <c r="J18" s="6"/>
      <c r="K18" s="6">
        <v>347442</v>
      </c>
      <c r="L18" s="6"/>
      <c r="M18" s="6">
        <v>1335564042</v>
      </c>
      <c r="N18" s="6"/>
      <c r="O18" s="6">
        <v>1218878327</v>
      </c>
      <c r="P18" s="6"/>
      <c r="Q18" s="6">
        <f t="shared" si="1"/>
        <v>116685715</v>
      </c>
    </row>
    <row r="19" spans="1:17">
      <c r="A19" s="1" t="s">
        <v>22</v>
      </c>
      <c r="C19" s="6">
        <v>123309</v>
      </c>
      <c r="D19" s="6"/>
      <c r="E19" s="6">
        <v>1442711415</v>
      </c>
      <c r="F19" s="6"/>
      <c r="G19" s="6">
        <v>1524836874</v>
      </c>
      <c r="H19" s="6"/>
      <c r="I19" s="6">
        <f t="shared" si="0"/>
        <v>-82125459</v>
      </c>
      <c r="J19" s="6"/>
      <c r="K19" s="6">
        <v>123309</v>
      </c>
      <c r="L19" s="6"/>
      <c r="M19" s="6">
        <v>1442711415</v>
      </c>
      <c r="N19" s="6"/>
      <c r="O19" s="6">
        <v>1124503138</v>
      </c>
      <c r="P19" s="6"/>
      <c r="Q19" s="6">
        <f t="shared" si="1"/>
        <v>318208277</v>
      </c>
    </row>
    <row r="20" spans="1:17">
      <c r="A20" s="1" t="s">
        <v>29</v>
      </c>
      <c r="C20" s="6">
        <v>54355</v>
      </c>
      <c r="D20" s="6"/>
      <c r="E20" s="6">
        <v>1524771406</v>
      </c>
      <c r="F20" s="6"/>
      <c r="G20" s="6">
        <v>1787364922</v>
      </c>
      <c r="H20" s="6"/>
      <c r="I20" s="6">
        <f t="shared" si="0"/>
        <v>-262593516</v>
      </c>
      <c r="J20" s="6"/>
      <c r="K20" s="6">
        <v>54355</v>
      </c>
      <c r="L20" s="6"/>
      <c r="M20" s="6">
        <v>1524771406</v>
      </c>
      <c r="N20" s="6"/>
      <c r="O20" s="6">
        <v>1613175335</v>
      </c>
      <c r="P20" s="6"/>
      <c r="Q20" s="6">
        <f t="shared" si="1"/>
        <v>-88403929</v>
      </c>
    </row>
    <row r="21" spans="1:17">
      <c r="A21" s="1" t="s">
        <v>25</v>
      </c>
      <c r="C21" s="6">
        <v>26915</v>
      </c>
      <c r="D21" s="6"/>
      <c r="E21" s="6">
        <v>1054141316</v>
      </c>
      <c r="F21" s="6"/>
      <c r="G21" s="6">
        <v>1055479059</v>
      </c>
      <c r="H21" s="6"/>
      <c r="I21" s="6">
        <f t="shared" si="0"/>
        <v>-1337743</v>
      </c>
      <c r="J21" s="6"/>
      <c r="K21" s="6">
        <v>26915</v>
      </c>
      <c r="L21" s="6"/>
      <c r="M21" s="6">
        <v>1054141316</v>
      </c>
      <c r="N21" s="6"/>
      <c r="O21" s="6">
        <v>768802038</v>
      </c>
      <c r="P21" s="6"/>
      <c r="Q21" s="6">
        <f t="shared" si="1"/>
        <v>285339278</v>
      </c>
    </row>
    <row r="22" spans="1:17">
      <c r="A22" s="1" t="s">
        <v>23</v>
      </c>
      <c r="C22" s="6">
        <v>100863</v>
      </c>
      <c r="D22" s="6"/>
      <c r="E22" s="6">
        <v>1750589625</v>
      </c>
      <c r="F22" s="6"/>
      <c r="G22" s="6">
        <v>1885944493</v>
      </c>
      <c r="H22" s="6"/>
      <c r="I22" s="6">
        <f t="shared" si="0"/>
        <v>-135354868</v>
      </c>
      <c r="J22" s="6"/>
      <c r="K22" s="6">
        <v>100863</v>
      </c>
      <c r="L22" s="6"/>
      <c r="M22" s="6">
        <v>1750589625</v>
      </c>
      <c r="N22" s="6"/>
      <c r="O22" s="6">
        <v>1451246493</v>
      </c>
      <c r="P22" s="6"/>
      <c r="Q22" s="6">
        <f t="shared" si="1"/>
        <v>299343132</v>
      </c>
    </row>
    <row r="23" spans="1:17">
      <c r="A23" s="1" t="s">
        <v>52</v>
      </c>
      <c r="C23" s="6">
        <v>1083</v>
      </c>
      <c r="D23" s="6"/>
      <c r="E23" s="6">
        <v>1009162226</v>
      </c>
      <c r="F23" s="6"/>
      <c r="G23" s="6">
        <v>1000873373</v>
      </c>
      <c r="H23" s="6"/>
      <c r="I23" s="6">
        <f t="shared" si="0"/>
        <v>8288853</v>
      </c>
      <c r="J23" s="6"/>
      <c r="K23" s="6">
        <v>1083</v>
      </c>
      <c r="L23" s="6"/>
      <c r="M23" s="6">
        <v>1009162226</v>
      </c>
      <c r="N23" s="6"/>
      <c r="O23" s="6">
        <v>1000873373</v>
      </c>
      <c r="P23" s="6"/>
      <c r="Q23" s="6">
        <f t="shared" si="1"/>
        <v>8288853</v>
      </c>
    </row>
    <row r="24" spans="1:17">
      <c r="A24" s="1" t="s">
        <v>55</v>
      </c>
      <c r="C24" s="6">
        <v>2975</v>
      </c>
      <c r="D24" s="6"/>
      <c r="E24" s="6">
        <v>2498547056</v>
      </c>
      <c r="F24" s="6"/>
      <c r="G24" s="6">
        <v>2499452943</v>
      </c>
      <c r="H24" s="6"/>
      <c r="I24" s="6">
        <f t="shared" si="0"/>
        <v>-905887</v>
      </c>
      <c r="J24" s="6"/>
      <c r="K24" s="6">
        <v>2975</v>
      </c>
      <c r="L24" s="6"/>
      <c r="M24" s="6">
        <v>2498547056</v>
      </c>
      <c r="N24" s="6"/>
      <c r="O24" s="6">
        <v>2499452943</v>
      </c>
      <c r="P24" s="6"/>
      <c r="Q24" s="6">
        <f t="shared" si="1"/>
        <v>-905887</v>
      </c>
    </row>
    <row r="25" spans="1:17">
      <c r="A25" s="1" t="s">
        <v>58</v>
      </c>
      <c r="C25" s="6">
        <v>5000</v>
      </c>
      <c r="D25" s="6"/>
      <c r="E25" s="6">
        <v>4043017070</v>
      </c>
      <c r="F25" s="6"/>
      <c r="G25" s="6">
        <v>3995224002</v>
      </c>
      <c r="H25" s="6"/>
      <c r="I25" s="6">
        <f t="shared" si="0"/>
        <v>47793068</v>
      </c>
      <c r="J25" s="6"/>
      <c r="K25" s="6">
        <v>5000</v>
      </c>
      <c r="L25" s="6"/>
      <c r="M25" s="6">
        <v>4043017070</v>
      </c>
      <c r="N25" s="6"/>
      <c r="O25" s="6">
        <v>3995224002</v>
      </c>
      <c r="P25" s="6"/>
      <c r="Q25" s="6">
        <f t="shared" si="1"/>
        <v>47793068</v>
      </c>
    </row>
    <row r="26" spans="1:17">
      <c r="A26" s="1" t="s">
        <v>63</v>
      </c>
      <c r="C26" s="6">
        <v>3655</v>
      </c>
      <c r="D26" s="6"/>
      <c r="E26" s="6">
        <v>3024033739</v>
      </c>
      <c r="F26" s="6"/>
      <c r="G26" s="6">
        <v>2997643223</v>
      </c>
      <c r="H26" s="6"/>
      <c r="I26" s="6">
        <f t="shared" si="0"/>
        <v>26390516</v>
      </c>
      <c r="J26" s="6"/>
      <c r="K26" s="6">
        <v>3655</v>
      </c>
      <c r="L26" s="6"/>
      <c r="M26" s="6">
        <v>3024033739</v>
      </c>
      <c r="N26" s="6"/>
      <c r="O26" s="6">
        <v>2997643223</v>
      </c>
      <c r="P26" s="6"/>
      <c r="Q26" s="6">
        <f t="shared" si="1"/>
        <v>26390516</v>
      </c>
    </row>
    <row r="27" spans="1:17">
      <c r="A27" s="1" t="s">
        <v>49</v>
      </c>
      <c r="C27" s="6">
        <v>7900</v>
      </c>
      <c r="D27" s="6"/>
      <c r="E27" s="6">
        <v>7689650998</v>
      </c>
      <c r="F27" s="6"/>
      <c r="G27" s="6">
        <v>7669509649</v>
      </c>
      <c r="H27" s="6"/>
      <c r="I27" s="6">
        <f t="shared" si="0"/>
        <v>20141349</v>
      </c>
      <c r="J27" s="6"/>
      <c r="K27" s="6">
        <v>7900</v>
      </c>
      <c r="L27" s="6"/>
      <c r="M27" s="6">
        <v>7689650998</v>
      </c>
      <c r="N27" s="6"/>
      <c r="O27" s="6">
        <v>7674897821</v>
      </c>
      <c r="P27" s="6"/>
      <c r="Q27" s="6">
        <f t="shared" si="1"/>
        <v>14753177</v>
      </c>
    </row>
    <row r="28" spans="1:17">
      <c r="A28" s="1" t="s">
        <v>61</v>
      </c>
      <c r="C28" s="6">
        <v>1197</v>
      </c>
      <c r="D28" s="6"/>
      <c r="E28" s="6">
        <v>1016146595</v>
      </c>
      <c r="F28" s="6"/>
      <c r="G28" s="6">
        <v>1001471982</v>
      </c>
      <c r="H28" s="6"/>
      <c r="I28" s="6">
        <f t="shared" si="0"/>
        <v>14674613</v>
      </c>
      <c r="J28" s="6"/>
      <c r="K28" s="6">
        <v>1197</v>
      </c>
      <c r="L28" s="6"/>
      <c r="M28" s="6">
        <v>1016146595</v>
      </c>
      <c r="N28" s="6"/>
      <c r="O28" s="6">
        <v>1001471982</v>
      </c>
      <c r="P28" s="6"/>
      <c r="Q28" s="6">
        <f t="shared" si="1"/>
        <v>14674613</v>
      </c>
    </row>
    <row r="29" spans="1:17" ht="24.75" thickBot="1">
      <c r="C29" s="6"/>
      <c r="D29" s="6"/>
      <c r="E29" s="7">
        <f>SUM(E8:E28)</f>
        <v>47915992231</v>
      </c>
      <c r="F29" s="6"/>
      <c r="G29" s="7">
        <f>SUM(G8:G28)</f>
        <v>49240330586</v>
      </c>
      <c r="H29" s="6"/>
      <c r="I29" s="7">
        <f>SUM(I8:I28)</f>
        <v>-1324338355</v>
      </c>
      <c r="J29" s="6"/>
      <c r="K29" s="6"/>
      <c r="L29" s="6"/>
      <c r="M29" s="7">
        <f>SUM(M8:M28)</f>
        <v>47915992231</v>
      </c>
      <c r="N29" s="6"/>
      <c r="O29" s="7">
        <f>SUM(O8:O28)</f>
        <v>45947062351</v>
      </c>
      <c r="P29" s="6"/>
      <c r="Q29" s="7">
        <f>SUM(Q8:Q28)</f>
        <v>1968929880</v>
      </c>
    </row>
    <row r="30" spans="1:17" ht="24.75" thickTop="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3:17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3:17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3:17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3:17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3:17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3:17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3:17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3:17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3:17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3:17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3:17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3:17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3:17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3:17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3:17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3:17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3:17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3:17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3:17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3:17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3:17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3:17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3:17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3:17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3:17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3:17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3:17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3:17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3:17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3:17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3:17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3:17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3:17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3:17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3:17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3:17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3:17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3:17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3:17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3:17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3:17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3:17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3:17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3:17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3:17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3:17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3:17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3:17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3:17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3:17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3:17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3:17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3:17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3:17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3:17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3:17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3:17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3:17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3:17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3:17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3:17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3:17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3:17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3:17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3:17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3:17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3:17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3:17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3:17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3:17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3:17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3:17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3:17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3:17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3:17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3:17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3:17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3:17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3:17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3:17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3:17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3:17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3:17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3:17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3:17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3:17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3:17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3:17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3:17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3:17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3:17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3:17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3:17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3:17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3:17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3:17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3:17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3:17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3:17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3:17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3:17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3:17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3:17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3:17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50"/>
  <sheetViews>
    <sheetView rightToLeft="1" workbookViewId="0">
      <selection activeCell="J23" sqref="J23"/>
    </sheetView>
  </sheetViews>
  <sheetFormatPr defaultRowHeight="24"/>
  <cols>
    <col min="1" max="1" width="28.8554687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6.140625" style="3" bestFit="1" customWidth="1"/>
    <col min="6" max="6" width="1" style="3" customWidth="1"/>
    <col min="7" max="7" width="16.140625" style="3" bestFit="1" customWidth="1"/>
    <col min="8" max="8" width="1" style="3" customWidth="1"/>
    <col min="9" max="9" width="29.5703125" style="3" bestFit="1" customWidth="1"/>
    <col min="10" max="10" width="1" style="3" customWidth="1"/>
    <col min="11" max="11" width="9.140625" style="3" bestFit="1" customWidth="1"/>
    <col min="12" max="12" width="1" style="3" customWidth="1"/>
    <col min="13" max="13" width="16.140625" style="3" bestFit="1" customWidth="1"/>
    <col min="14" max="14" width="1" style="3" customWidth="1"/>
    <col min="15" max="15" width="16.140625" style="3" bestFit="1" customWidth="1"/>
    <col min="16" max="16" width="1" style="3" customWidth="1"/>
    <col min="17" max="17" width="29.5703125" style="3" bestFit="1" customWidth="1"/>
    <col min="18" max="18" width="1" style="1" customWidth="1"/>
    <col min="19" max="19" width="14.28515625" style="1" bestFit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84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3</v>
      </c>
      <c r="C6" s="14" t="s">
        <v>86</v>
      </c>
      <c r="D6" s="14" t="s">
        <v>86</v>
      </c>
      <c r="E6" s="14" t="s">
        <v>86</v>
      </c>
      <c r="F6" s="14" t="s">
        <v>86</v>
      </c>
      <c r="G6" s="14" t="s">
        <v>86</v>
      </c>
      <c r="H6" s="14" t="s">
        <v>86</v>
      </c>
      <c r="I6" s="14" t="s">
        <v>86</v>
      </c>
      <c r="K6" s="14" t="s">
        <v>87</v>
      </c>
      <c r="L6" s="14" t="s">
        <v>87</v>
      </c>
      <c r="M6" s="14" t="s">
        <v>87</v>
      </c>
      <c r="N6" s="14" t="s">
        <v>87</v>
      </c>
      <c r="O6" s="14" t="s">
        <v>87</v>
      </c>
      <c r="P6" s="14" t="s">
        <v>87</v>
      </c>
      <c r="Q6" s="14" t="s">
        <v>87</v>
      </c>
    </row>
    <row r="7" spans="1:17" ht="24.75">
      <c r="A7" s="14" t="s">
        <v>3</v>
      </c>
      <c r="C7" s="14" t="s">
        <v>7</v>
      </c>
      <c r="E7" s="14" t="s">
        <v>119</v>
      </c>
      <c r="G7" s="14" t="s">
        <v>120</v>
      </c>
      <c r="I7" s="14" t="s">
        <v>122</v>
      </c>
      <c r="K7" s="14" t="s">
        <v>7</v>
      </c>
      <c r="M7" s="14" t="s">
        <v>119</v>
      </c>
      <c r="O7" s="14" t="s">
        <v>120</v>
      </c>
      <c r="Q7" s="14" t="s">
        <v>122</v>
      </c>
    </row>
    <row r="8" spans="1:17">
      <c r="A8" s="1" t="s">
        <v>27</v>
      </c>
      <c r="C8" s="6">
        <v>181906</v>
      </c>
      <c r="D8" s="6"/>
      <c r="E8" s="6">
        <v>849976055</v>
      </c>
      <c r="F8" s="6"/>
      <c r="G8" s="6">
        <v>645518717</v>
      </c>
      <c r="H8" s="6"/>
      <c r="I8" s="6">
        <f>E8-G8</f>
        <v>204457338</v>
      </c>
      <c r="J8" s="6"/>
      <c r="K8" s="6">
        <v>375459</v>
      </c>
      <c r="L8" s="6"/>
      <c r="M8" s="6">
        <v>1619385378</v>
      </c>
      <c r="N8" s="6"/>
      <c r="O8" s="6">
        <v>1332368432</v>
      </c>
      <c r="P8" s="6"/>
      <c r="Q8" s="6">
        <f>M8-O8</f>
        <v>287016946</v>
      </c>
    </row>
    <row r="9" spans="1:17">
      <c r="A9" s="1" t="s">
        <v>26</v>
      </c>
      <c r="C9" s="6">
        <v>110709</v>
      </c>
      <c r="D9" s="6"/>
      <c r="E9" s="6">
        <v>5447489022</v>
      </c>
      <c r="F9" s="6"/>
      <c r="G9" s="6">
        <v>4986428569</v>
      </c>
      <c r="H9" s="6"/>
      <c r="I9" s="6">
        <f t="shared" ref="I9:I44" si="0">E9-G9</f>
        <v>461060453</v>
      </c>
      <c r="J9" s="6"/>
      <c r="K9" s="6">
        <v>110709</v>
      </c>
      <c r="L9" s="6"/>
      <c r="M9" s="6">
        <v>5447489022</v>
      </c>
      <c r="N9" s="6"/>
      <c r="O9" s="6">
        <v>4986428569</v>
      </c>
      <c r="P9" s="6"/>
      <c r="Q9" s="6">
        <f t="shared" ref="Q9:Q44" si="1">M9-O9</f>
        <v>461060453</v>
      </c>
    </row>
    <row r="10" spans="1:17">
      <c r="A10" s="1" t="s">
        <v>17</v>
      </c>
      <c r="C10" s="6">
        <v>60454</v>
      </c>
      <c r="D10" s="6"/>
      <c r="E10" s="6">
        <v>1101551507</v>
      </c>
      <c r="F10" s="6"/>
      <c r="G10" s="6">
        <v>585480963</v>
      </c>
      <c r="H10" s="6"/>
      <c r="I10" s="6">
        <f t="shared" si="0"/>
        <v>516070544</v>
      </c>
      <c r="J10" s="6"/>
      <c r="K10" s="6">
        <v>104754</v>
      </c>
      <c r="L10" s="6"/>
      <c r="M10" s="6">
        <v>1798534141</v>
      </c>
      <c r="N10" s="6"/>
      <c r="O10" s="6">
        <v>1014514720</v>
      </c>
      <c r="P10" s="6"/>
      <c r="Q10" s="6">
        <f t="shared" si="1"/>
        <v>784019421</v>
      </c>
    </row>
    <row r="11" spans="1:17">
      <c r="A11" s="1" t="s">
        <v>34</v>
      </c>
      <c r="C11" s="6">
        <v>525000</v>
      </c>
      <c r="D11" s="6"/>
      <c r="E11" s="6">
        <v>5477871453</v>
      </c>
      <c r="F11" s="6"/>
      <c r="G11" s="6">
        <v>4979517300</v>
      </c>
      <c r="H11" s="6"/>
      <c r="I11" s="6">
        <f t="shared" si="0"/>
        <v>498354153</v>
      </c>
      <c r="J11" s="6"/>
      <c r="K11" s="6">
        <v>525000</v>
      </c>
      <c r="L11" s="6"/>
      <c r="M11" s="6">
        <v>5477871453</v>
      </c>
      <c r="N11" s="6"/>
      <c r="O11" s="6">
        <v>4979517300</v>
      </c>
      <c r="P11" s="6"/>
      <c r="Q11" s="6">
        <f t="shared" si="1"/>
        <v>498354153</v>
      </c>
    </row>
    <row r="12" spans="1:17">
      <c r="A12" s="1" t="s">
        <v>32</v>
      </c>
      <c r="C12" s="6">
        <v>6960</v>
      </c>
      <c r="D12" s="6"/>
      <c r="E12" s="6">
        <v>145851586</v>
      </c>
      <c r="F12" s="6"/>
      <c r="G12" s="6">
        <v>95434025</v>
      </c>
      <c r="H12" s="6"/>
      <c r="I12" s="6">
        <f t="shared" si="0"/>
        <v>50417561</v>
      </c>
      <c r="J12" s="6"/>
      <c r="K12" s="6">
        <v>6960</v>
      </c>
      <c r="L12" s="6"/>
      <c r="M12" s="6">
        <v>145851586</v>
      </c>
      <c r="N12" s="6"/>
      <c r="O12" s="6">
        <v>95434025</v>
      </c>
      <c r="P12" s="6"/>
      <c r="Q12" s="6">
        <f t="shared" si="1"/>
        <v>50417561</v>
      </c>
    </row>
    <row r="13" spans="1:17">
      <c r="A13" s="1" t="s">
        <v>35</v>
      </c>
      <c r="C13" s="6">
        <v>150000</v>
      </c>
      <c r="D13" s="6"/>
      <c r="E13" s="6">
        <v>2970221416</v>
      </c>
      <c r="F13" s="6"/>
      <c r="G13" s="6">
        <v>3002724000</v>
      </c>
      <c r="H13" s="6"/>
      <c r="I13" s="6">
        <f t="shared" si="0"/>
        <v>-32502584</v>
      </c>
      <c r="J13" s="6"/>
      <c r="K13" s="6">
        <v>150000</v>
      </c>
      <c r="L13" s="6"/>
      <c r="M13" s="6">
        <v>2970221416</v>
      </c>
      <c r="N13" s="6"/>
      <c r="O13" s="6">
        <v>3002724000</v>
      </c>
      <c r="P13" s="6"/>
      <c r="Q13" s="6">
        <f t="shared" si="1"/>
        <v>-32502584</v>
      </c>
    </row>
    <row r="14" spans="1:17">
      <c r="A14" s="1" t="s">
        <v>20</v>
      </c>
      <c r="C14" s="6">
        <v>24232</v>
      </c>
      <c r="D14" s="6"/>
      <c r="E14" s="6">
        <v>930243953</v>
      </c>
      <c r="F14" s="6"/>
      <c r="G14" s="6">
        <v>762567015</v>
      </c>
      <c r="H14" s="6"/>
      <c r="I14" s="6">
        <f t="shared" si="0"/>
        <v>167676938</v>
      </c>
      <c r="J14" s="6"/>
      <c r="K14" s="6">
        <v>36253</v>
      </c>
      <c r="L14" s="6"/>
      <c r="M14" s="6">
        <v>1369528674</v>
      </c>
      <c r="N14" s="6"/>
      <c r="O14" s="6">
        <v>1140860926</v>
      </c>
      <c r="P14" s="6"/>
      <c r="Q14" s="6">
        <f t="shared" si="1"/>
        <v>228667748</v>
      </c>
    </row>
    <row r="15" spans="1:17">
      <c r="A15" s="1" t="s">
        <v>123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292499</v>
      </c>
      <c r="L15" s="6"/>
      <c r="M15" s="6">
        <v>1387072028</v>
      </c>
      <c r="N15" s="6"/>
      <c r="O15" s="6">
        <v>1216026463</v>
      </c>
      <c r="P15" s="6"/>
      <c r="Q15" s="6">
        <f t="shared" si="1"/>
        <v>171045565</v>
      </c>
    </row>
    <row r="16" spans="1:17">
      <c r="A16" s="1" t="s">
        <v>106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300000</v>
      </c>
      <c r="L16" s="6"/>
      <c r="M16" s="6">
        <v>1399397074</v>
      </c>
      <c r="N16" s="6"/>
      <c r="O16" s="6">
        <v>2067072947</v>
      </c>
      <c r="P16" s="6"/>
      <c r="Q16" s="6">
        <f t="shared" si="1"/>
        <v>-667675873</v>
      </c>
    </row>
    <row r="17" spans="1:17">
      <c r="A17" s="1" t="s">
        <v>16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26095</v>
      </c>
      <c r="L17" s="6"/>
      <c r="M17" s="6">
        <v>588090268</v>
      </c>
      <c r="N17" s="6"/>
      <c r="O17" s="6">
        <v>340126181</v>
      </c>
      <c r="P17" s="6"/>
      <c r="Q17" s="6">
        <f t="shared" si="1"/>
        <v>247964087</v>
      </c>
    </row>
    <row r="18" spans="1:17">
      <c r="A18" s="1" t="s">
        <v>28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28401</v>
      </c>
      <c r="L18" s="6"/>
      <c r="M18" s="6">
        <v>545118537</v>
      </c>
      <c r="N18" s="6"/>
      <c r="O18" s="6">
        <v>511692409</v>
      </c>
      <c r="P18" s="6"/>
      <c r="Q18" s="6">
        <f t="shared" si="1"/>
        <v>33426128</v>
      </c>
    </row>
    <row r="19" spans="1:17">
      <c r="A19" s="1" t="s">
        <v>124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39104</v>
      </c>
      <c r="L19" s="6"/>
      <c r="M19" s="6">
        <v>1103314381</v>
      </c>
      <c r="N19" s="6"/>
      <c r="O19" s="6">
        <v>929929829</v>
      </c>
      <c r="P19" s="6"/>
      <c r="Q19" s="6">
        <f t="shared" si="1"/>
        <v>173384552</v>
      </c>
    </row>
    <row r="20" spans="1:17">
      <c r="A20" s="1" t="s">
        <v>125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163</v>
      </c>
      <c r="L20" s="6"/>
      <c r="M20" s="6">
        <v>11901153</v>
      </c>
      <c r="N20" s="6"/>
      <c r="O20" s="6">
        <v>11896482</v>
      </c>
      <c r="P20" s="6"/>
      <c r="Q20" s="6">
        <f t="shared" si="1"/>
        <v>4671</v>
      </c>
    </row>
    <row r="21" spans="1:17">
      <c r="A21" s="1" t="s">
        <v>126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100712</v>
      </c>
      <c r="L21" s="6"/>
      <c r="M21" s="6">
        <v>318350632</v>
      </c>
      <c r="N21" s="6"/>
      <c r="O21" s="6">
        <v>318350632</v>
      </c>
      <c r="P21" s="6"/>
      <c r="Q21" s="6">
        <f t="shared" si="1"/>
        <v>0</v>
      </c>
    </row>
    <row r="22" spans="1:17">
      <c r="A22" s="1" t="s">
        <v>24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10827</v>
      </c>
      <c r="L22" s="6"/>
      <c r="M22" s="6">
        <v>190497664</v>
      </c>
      <c r="N22" s="6"/>
      <c r="O22" s="6">
        <v>186757744</v>
      </c>
      <c r="P22" s="6"/>
      <c r="Q22" s="6">
        <f t="shared" si="1"/>
        <v>3739920</v>
      </c>
    </row>
    <row r="23" spans="1:17">
      <c r="A23" s="1" t="s">
        <v>127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24682</v>
      </c>
      <c r="L23" s="6"/>
      <c r="M23" s="6">
        <v>1214444830</v>
      </c>
      <c r="N23" s="6"/>
      <c r="O23" s="6">
        <v>1095497595</v>
      </c>
      <c r="P23" s="6"/>
      <c r="Q23" s="6">
        <f t="shared" si="1"/>
        <v>118947235</v>
      </c>
    </row>
    <row r="24" spans="1:17">
      <c r="A24" s="1" t="s">
        <v>29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48718</v>
      </c>
      <c r="L24" s="6"/>
      <c r="M24" s="6">
        <v>1533022355</v>
      </c>
      <c r="N24" s="6"/>
      <c r="O24" s="6">
        <v>1415238028</v>
      </c>
      <c r="P24" s="6"/>
      <c r="Q24" s="6">
        <f t="shared" si="1"/>
        <v>117784327</v>
      </c>
    </row>
    <row r="25" spans="1:17">
      <c r="A25" s="1" t="s">
        <v>15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545664</v>
      </c>
      <c r="L25" s="6"/>
      <c r="M25" s="6">
        <v>3796142543</v>
      </c>
      <c r="N25" s="6"/>
      <c r="O25" s="6">
        <v>2983522262</v>
      </c>
      <c r="P25" s="6"/>
      <c r="Q25" s="6">
        <f t="shared" si="1"/>
        <v>812620281</v>
      </c>
    </row>
    <row r="26" spans="1:17">
      <c r="A26" s="1" t="s">
        <v>128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11853</v>
      </c>
      <c r="L26" s="6"/>
      <c r="M26" s="6">
        <v>311156812</v>
      </c>
      <c r="N26" s="6"/>
      <c r="O26" s="6">
        <v>296159058</v>
      </c>
      <c r="P26" s="6"/>
      <c r="Q26" s="6">
        <f t="shared" si="1"/>
        <v>14997754</v>
      </c>
    </row>
    <row r="27" spans="1:17">
      <c r="A27" s="1" t="s">
        <v>23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95290</v>
      </c>
      <c r="L27" s="6"/>
      <c r="M27" s="6">
        <v>1551636412</v>
      </c>
      <c r="N27" s="6"/>
      <c r="O27" s="6">
        <v>1371666277</v>
      </c>
      <c r="P27" s="6"/>
      <c r="Q27" s="6">
        <f t="shared" si="1"/>
        <v>179970135</v>
      </c>
    </row>
    <row r="28" spans="1:17">
      <c r="A28" s="1" t="s">
        <v>108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50000</v>
      </c>
      <c r="L28" s="6"/>
      <c r="M28" s="6">
        <v>1378632270</v>
      </c>
      <c r="N28" s="6"/>
      <c r="O28" s="6">
        <v>1376275992</v>
      </c>
      <c r="P28" s="6"/>
      <c r="Q28" s="6">
        <f t="shared" si="1"/>
        <v>2356278</v>
      </c>
    </row>
    <row r="29" spans="1:17">
      <c r="A29" s="1" t="s">
        <v>129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6960</v>
      </c>
      <c r="L29" s="6"/>
      <c r="M29" s="6">
        <v>88474025</v>
      </c>
      <c r="N29" s="6"/>
      <c r="O29" s="6">
        <v>88474025</v>
      </c>
      <c r="P29" s="6"/>
      <c r="Q29" s="6">
        <f t="shared" si="1"/>
        <v>0</v>
      </c>
    </row>
    <row r="30" spans="1:17">
      <c r="A30" s="1" t="s">
        <v>100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27657</v>
      </c>
      <c r="L30" s="6"/>
      <c r="M30" s="6">
        <v>824773228</v>
      </c>
      <c r="N30" s="6"/>
      <c r="O30" s="6">
        <v>718733847</v>
      </c>
      <c r="P30" s="6"/>
      <c r="Q30" s="6">
        <f t="shared" si="1"/>
        <v>106039381</v>
      </c>
    </row>
    <row r="31" spans="1:17">
      <c r="A31" s="1" t="s">
        <v>22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154878</v>
      </c>
      <c r="L31" s="6"/>
      <c r="M31" s="6">
        <v>1731098583</v>
      </c>
      <c r="N31" s="6"/>
      <c r="O31" s="6">
        <v>1424574005</v>
      </c>
      <c r="P31" s="6"/>
      <c r="Q31" s="6">
        <f t="shared" si="1"/>
        <v>306524578</v>
      </c>
    </row>
    <row r="32" spans="1:17">
      <c r="A32" s="1" t="s">
        <v>19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9580</v>
      </c>
      <c r="L32" s="6"/>
      <c r="M32" s="6">
        <v>406008899</v>
      </c>
      <c r="N32" s="6"/>
      <c r="O32" s="6">
        <v>379898297</v>
      </c>
      <c r="P32" s="6"/>
      <c r="Q32" s="6">
        <f t="shared" si="1"/>
        <v>26110602</v>
      </c>
    </row>
    <row r="33" spans="1:19">
      <c r="A33" s="1" t="s">
        <v>103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386277</v>
      </c>
      <c r="L33" s="6"/>
      <c r="M33" s="6">
        <v>2925062950</v>
      </c>
      <c r="N33" s="6"/>
      <c r="O33" s="6">
        <v>3127522029</v>
      </c>
      <c r="P33" s="6"/>
      <c r="Q33" s="6">
        <f t="shared" si="1"/>
        <v>-202459079</v>
      </c>
    </row>
    <row r="34" spans="1:19">
      <c r="A34" s="1" t="s">
        <v>130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130801</v>
      </c>
      <c r="L34" s="6"/>
      <c r="M34" s="6">
        <v>1622251429</v>
      </c>
      <c r="N34" s="6"/>
      <c r="O34" s="6">
        <v>1397825127</v>
      </c>
      <c r="P34" s="6"/>
      <c r="Q34" s="6">
        <f t="shared" si="1"/>
        <v>224426302</v>
      </c>
    </row>
    <row r="35" spans="1:19">
      <c r="A35" s="1" t="s">
        <v>117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400000</v>
      </c>
      <c r="L35" s="6"/>
      <c r="M35" s="6">
        <v>7910813258</v>
      </c>
      <c r="N35" s="6"/>
      <c r="O35" s="6">
        <v>6886247034</v>
      </c>
      <c r="P35" s="6"/>
      <c r="Q35" s="6">
        <f t="shared" si="1"/>
        <v>1024566224</v>
      </c>
    </row>
    <row r="36" spans="1:19">
      <c r="A36" s="1" t="s">
        <v>21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646875</v>
      </c>
      <c r="L36" s="6"/>
      <c r="M36" s="6">
        <v>607044605</v>
      </c>
      <c r="N36" s="6"/>
      <c r="O36" s="6">
        <v>697586048</v>
      </c>
      <c r="P36" s="6"/>
      <c r="Q36" s="6">
        <f t="shared" si="1"/>
        <v>-90541443</v>
      </c>
    </row>
    <row r="37" spans="1:19">
      <c r="A37" s="1" t="s">
        <v>131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120190</v>
      </c>
      <c r="L37" s="6"/>
      <c r="M37" s="6">
        <v>686980503</v>
      </c>
      <c r="N37" s="6"/>
      <c r="O37" s="6">
        <v>588533207</v>
      </c>
      <c r="P37" s="6"/>
      <c r="Q37" s="6">
        <f t="shared" si="1"/>
        <v>98447296</v>
      </c>
    </row>
    <row r="38" spans="1:19">
      <c r="A38" s="1" t="s">
        <v>132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74042</v>
      </c>
      <c r="L38" s="6"/>
      <c r="M38" s="6">
        <v>1148182625</v>
      </c>
      <c r="N38" s="6"/>
      <c r="O38" s="6">
        <v>1028976536</v>
      </c>
      <c r="P38" s="6"/>
      <c r="Q38" s="6">
        <f t="shared" si="1"/>
        <v>119206089</v>
      </c>
    </row>
    <row r="39" spans="1:19">
      <c r="A39" s="1" t="s">
        <v>133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13047</v>
      </c>
      <c r="L39" s="6"/>
      <c r="M39" s="6">
        <v>215470753</v>
      </c>
      <c r="N39" s="6"/>
      <c r="O39" s="6">
        <v>155298441</v>
      </c>
      <c r="P39" s="6"/>
      <c r="Q39" s="6">
        <f t="shared" si="1"/>
        <v>60172312</v>
      </c>
    </row>
    <row r="40" spans="1:19">
      <c r="A40" s="1" t="s">
        <v>25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4750</v>
      </c>
      <c r="L40" s="6"/>
      <c r="M40" s="6">
        <v>161427761</v>
      </c>
      <c r="N40" s="6"/>
      <c r="O40" s="6">
        <v>135679349</v>
      </c>
      <c r="P40" s="6"/>
      <c r="Q40" s="6">
        <f t="shared" si="1"/>
        <v>25748412</v>
      </c>
    </row>
    <row r="41" spans="1:19">
      <c r="A41" s="1" t="s">
        <v>18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38072</v>
      </c>
      <c r="L41" s="6"/>
      <c r="M41" s="6">
        <v>1123824881</v>
      </c>
      <c r="N41" s="6"/>
      <c r="O41" s="6">
        <v>1084364045</v>
      </c>
      <c r="P41" s="6"/>
      <c r="Q41" s="6">
        <f t="shared" si="1"/>
        <v>39460836</v>
      </c>
    </row>
    <row r="42" spans="1:19">
      <c r="A42" s="1" t="s">
        <v>116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700000</v>
      </c>
      <c r="L42" s="6"/>
      <c r="M42" s="6">
        <v>5663367395</v>
      </c>
      <c r="N42" s="6"/>
      <c r="O42" s="6">
        <v>4063686480</v>
      </c>
      <c r="P42" s="6"/>
      <c r="Q42" s="6">
        <f t="shared" si="1"/>
        <v>1599680915</v>
      </c>
    </row>
    <row r="43" spans="1:19">
      <c r="A43" s="1" t="s">
        <v>112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27423</v>
      </c>
      <c r="L43" s="6"/>
      <c r="M43" s="6">
        <v>1341172472</v>
      </c>
      <c r="N43" s="6"/>
      <c r="O43" s="6">
        <v>1374765446</v>
      </c>
      <c r="P43" s="6"/>
      <c r="Q43" s="6">
        <f t="shared" si="1"/>
        <v>-33592974</v>
      </c>
    </row>
    <row r="44" spans="1:19">
      <c r="A44" s="1" t="s">
        <v>45</v>
      </c>
      <c r="C44" s="6">
        <v>8805</v>
      </c>
      <c r="D44" s="6"/>
      <c r="E44" s="6">
        <v>8805000000</v>
      </c>
      <c r="F44" s="6"/>
      <c r="G44" s="6">
        <v>7473143224</v>
      </c>
      <c r="H44" s="6"/>
      <c r="I44" s="6">
        <f t="shared" si="0"/>
        <v>1331856776</v>
      </c>
      <c r="J44" s="6"/>
      <c r="K44" s="6">
        <v>22826</v>
      </c>
      <c r="L44" s="6"/>
      <c r="M44" s="6">
        <v>21666321176</v>
      </c>
      <c r="N44" s="6"/>
      <c r="O44" s="6">
        <v>19339947545</v>
      </c>
      <c r="P44" s="6"/>
      <c r="Q44" s="6">
        <f t="shared" si="1"/>
        <v>2326373631</v>
      </c>
    </row>
    <row r="45" spans="1:19" ht="24.75" thickBot="1">
      <c r="E45" s="7">
        <f>SUM(E8:E44)</f>
        <v>25728204992</v>
      </c>
      <c r="G45" s="7">
        <f>SUM(G8:G44)</f>
        <v>22530813813</v>
      </c>
      <c r="I45" s="7">
        <f>SUM(I8:I44)</f>
        <v>3197391179</v>
      </c>
      <c r="M45" s="7">
        <f>SUM(M8:M44)</f>
        <v>82279933172</v>
      </c>
      <c r="O45" s="7">
        <f>SUM(O8:O44)</f>
        <v>73164171332</v>
      </c>
      <c r="Q45" s="7">
        <f>SUM(Q8:Q44)</f>
        <v>9115761840</v>
      </c>
    </row>
    <row r="46" spans="1:19" ht="24.75" thickTop="1">
      <c r="I46" s="6"/>
      <c r="J46" s="6"/>
      <c r="K46" s="6"/>
      <c r="L46" s="6"/>
      <c r="M46" s="6"/>
      <c r="N46" s="6"/>
      <c r="O46" s="6"/>
      <c r="P46" s="6"/>
      <c r="Q46" s="6"/>
      <c r="S46" s="2"/>
    </row>
    <row r="47" spans="1:19">
      <c r="G47" s="5"/>
      <c r="S47" s="2"/>
    </row>
    <row r="48" spans="1:19">
      <c r="G48" s="5"/>
      <c r="S48" s="2"/>
    </row>
    <row r="49" spans="7:19">
      <c r="G49" s="5"/>
      <c r="S49" s="2"/>
    </row>
    <row r="50" spans="7:19">
      <c r="G50" s="5"/>
      <c r="I50" s="6"/>
      <c r="J50" s="6"/>
      <c r="K50" s="6"/>
      <c r="L50" s="6"/>
      <c r="M50" s="6"/>
      <c r="N50" s="6"/>
      <c r="O50" s="6"/>
      <c r="P50" s="6"/>
      <c r="Q50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8"/>
  <sheetViews>
    <sheetView rightToLeft="1" workbookViewId="0">
      <selection activeCell="J50" sqref="J50"/>
    </sheetView>
  </sheetViews>
  <sheetFormatPr defaultRowHeight="24"/>
  <cols>
    <col min="1" max="1" width="34.855468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4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31.28515625" style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.75">
      <c r="A3" s="13" t="s">
        <v>84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.75">
      <c r="A6" s="13" t="s">
        <v>3</v>
      </c>
      <c r="C6" s="14" t="s">
        <v>86</v>
      </c>
      <c r="D6" s="14" t="s">
        <v>86</v>
      </c>
      <c r="E6" s="14" t="s">
        <v>86</v>
      </c>
      <c r="F6" s="14" t="s">
        <v>86</v>
      </c>
      <c r="G6" s="14" t="s">
        <v>86</v>
      </c>
      <c r="H6" s="14" t="s">
        <v>86</v>
      </c>
      <c r="I6" s="14" t="s">
        <v>86</v>
      </c>
      <c r="J6" s="14" t="s">
        <v>86</v>
      </c>
      <c r="K6" s="14" t="s">
        <v>86</v>
      </c>
      <c r="M6" s="14" t="s">
        <v>87</v>
      </c>
      <c r="N6" s="14" t="s">
        <v>87</v>
      </c>
      <c r="O6" s="14" t="s">
        <v>87</v>
      </c>
      <c r="P6" s="14" t="s">
        <v>87</v>
      </c>
      <c r="Q6" s="14" t="s">
        <v>87</v>
      </c>
      <c r="R6" s="14" t="s">
        <v>87</v>
      </c>
      <c r="S6" s="14" t="s">
        <v>87</v>
      </c>
      <c r="T6" s="14" t="s">
        <v>87</v>
      </c>
      <c r="U6" s="14" t="s">
        <v>87</v>
      </c>
    </row>
    <row r="7" spans="1:21" ht="24.75">
      <c r="A7" s="14" t="s">
        <v>3</v>
      </c>
      <c r="C7" s="14" t="s">
        <v>134</v>
      </c>
      <c r="E7" s="14" t="s">
        <v>135</v>
      </c>
      <c r="G7" s="14" t="s">
        <v>136</v>
      </c>
      <c r="I7" s="14" t="s">
        <v>71</v>
      </c>
      <c r="K7" s="14" t="s">
        <v>137</v>
      </c>
      <c r="M7" s="14" t="s">
        <v>134</v>
      </c>
      <c r="O7" s="14" t="s">
        <v>135</v>
      </c>
      <c r="Q7" s="14" t="s">
        <v>136</v>
      </c>
      <c r="S7" s="14" t="s">
        <v>71</v>
      </c>
      <c r="U7" s="14" t="s">
        <v>137</v>
      </c>
    </row>
    <row r="8" spans="1:21">
      <c r="A8" s="1" t="s">
        <v>27</v>
      </c>
      <c r="C8" s="6">
        <v>0</v>
      </c>
      <c r="D8" s="6"/>
      <c r="E8" s="6">
        <v>0</v>
      </c>
      <c r="F8" s="6"/>
      <c r="G8" s="6">
        <v>204457338</v>
      </c>
      <c r="H8" s="6"/>
      <c r="I8" s="6">
        <f>C8+E8+G8</f>
        <v>204457338</v>
      </c>
      <c r="J8" s="6"/>
      <c r="K8" s="9">
        <f>I8/$I$47</f>
        <v>0.48128724881308865</v>
      </c>
      <c r="L8" s="6"/>
      <c r="M8" s="6">
        <v>0</v>
      </c>
      <c r="N8" s="6"/>
      <c r="O8" s="6">
        <v>0</v>
      </c>
      <c r="P8" s="6"/>
      <c r="Q8" s="6">
        <v>287016946</v>
      </c>
      <c r="R8" s="6"/>
      <c r="S8" s="6">
        <f>M8+O8+Q8</f>
        <v>287016946</v>
      </c>
      <c r="T8" s="6"/>
      <c r="U8" s="9">
        <f>S8/$S$47</f>
        <v>2.4143201292920326E-2</v>
      </c>
    </row>
    <row r="9" spans="1:21">
      <c r="A9" s="1" t="s">
        <v>26</v>
      </c>
      <c r="C9" s="6">
        <v>0</v>
      </c>
      <c r="D9" s="6"/>
      <c r="E9" s="6">
        <v>-64879349</v>
      </c>
      <c r="F9" s="6"/>
      <c r="G9" s="6">
        <v>461060453</v>
      </c>
      <c r="H9" s="6"/>
      <c r="I9" s="6">
        <f t="shared" ref="I9:I46" si="0">C9+E9+G9</f>
        <v>396181104</v>
      </c>
      <c r="J9" s="6"/>
      <c r="K9" s="9">
        <f t="shared" ref="K9:K46" si="1">I9/$I$47</f>
        <v>0.93260000076833705</v>
      </c>
      <c r="L9" s="6"/>
      <c r="M9" s="6">
        <v>0</v>
      </c>
      <c r="N9" s="6"/>
      <c r="O9" s="6">
        <v>-144216184</v>
      </c>
      <c r="P9" s="6"/>
      <c r="Q9" s="6">
        <v>461060453</v>
      </c>
      <c r="R9" s="6"/>
      <c r="S9" s="6">
        <f t="shared" ref="S9:S46" si="2">M9+O9+Q9</f>
        <v>316844269</v>
      </c>
      <c r="T9" s="6"/>
      <c r="U9" s="9">
        <f t="shared" ref="U9:U46" si="3">S9/$S$47</f>
        <v>2.6652206678330397E-2</v>
      </c>
    </row>
    <row r="10" spans="1:21">
      <c r="A10" s="1" t="s">
        <v>17</v>
      </c>
      <c r="C10" s="6">
        <v>0</v>
      </c>
      <c r="D10" s="6"/>
      <c r="E10" s="6">
        <v>0</v>
      </c>
      <c r="F10" s="6"/>
      <c r="G10" s="6">
        <v>516070544</v>
      </c>
      <c r="H10" s="6"/>
      <c r="I10" s="6">
        <f t="shared" si="0"/>
        <v>516070544</v>
      </c>
      <c r="J10" s="6"/>
      <c r="K10" s="9">
        <f t="shared" si="1"/>
        <v>1.2148166201559076</v>
      </c>
      <c r="L10" s="6"/>
      <c r="M10" s="6">
        <v>0</v>
      </c>
      <c r="N10" s="6"/>
      <c r="O10" s="6">
        <v>0</v>
      </c>
      <c r="P10" s="6"/>
      <c r="Q10" s="6">
        <v>784019421</v>
      </c>
      <c r="R10" s="6"/>
      <c r="S10" s="6">
        <f t="shared" si="2"/>
        <v>784019421</v>
      </c>
      <c r="T10" s="6"/>
      <c r="U10" s="9">
        <f t="shared" si="3"/>
        <v>6.5949899344137836E-2</v>
      </c>
    </row>
    <row r="11" spans="1:21">
      <c r="A11" s="1" t="s">
        <v>34</v>
      </c>
      <c r="C11" s="6">
        <v>0</v>
      </c>
      <c r="D11" s="6"/>
      <c r="E11" s="6">
        <v>0</v>
      </c>
      <c r="F11" s="6"/>
      <c r="G11" s="6">
        <v>498354153</v>
      </c>
      <c r="H11" s="6"/>
      <c r="I11" s="6">
        <f t="shared" si="0"/>
        <v>498354153</v>
      </c>
      <c r="J11" s="6"/>
      <c r="K11" s="9">
        <f t="shared" si="1"/>
        <v>1.1731126971434356</v>
      </c>
      <c r="L11" s="6"/>
      <c r="M11" s="6">
        <v>0</v>
      </c>
      <c r="N11" s="6"/>
      <c r="O11" s="6">
        <v>0</v>
      </c>
      <c r="P11" s="6"/>
      <c r="Q11" s="6">
        <v>498354153</v>
      </c>
      <c r="R11" s="6"/>
      <c r="S11" s="6">
        <f t="shared" si="2"/>
        <v>498354153</v>
      </c>
      <c r="T11" s="6"/>
      <c r="U11" s="9">
        <f t="shared" si="3"/>
        <v>4.1920398076571455E-2</v>
      </c>
    </row>
    <row r="12" spans="1:21">
      <c r="A12" s="1" t="s">
        <v>32</v>
      </c>
      <c r="C12" s="6">
        <v>0</v>
      </c>
      <c r="D12" s="6"/>
      <c r="E12" s="6">
        <v>0</v>
      </c>
      <c r="F12" s="6"/>
      <c r="G12" s="6">
        <v>50417561</v>
      </c>
      <c r="H12" s="6"/>
      <c r="I12" s="6">
        <f t="shared" si="0"/>
        <v>50417561</v>
      </c>
      <c r="J12" s="6"/>
      <c r="K12" s="9">
        <f t="shared" si="1"/>
        <v>0.11868162553087762</v>
      </c>
      <c r="L12" s="6"/>
      <c r="M12" s="6">
        <v>0</v>
      </c>
      <c r="N12" s="6"/>
      <c r="O12" s="6">
        <v>0</v>
      </c>
      <c r="P12" s="6"/>
      <c r="Q12" s="6">
        <v>50417561</v>
      </c>
      <c r="R12" s="6"/>
      <c r="S12" s="6">
        <f t="shared" si="2"/>
        <v>50417561</v>
      </c>
      <c r="T12" s="6"/>
      <c r="U12" s="9">
        <f t="shared" si="3"/>
        <v>4.2410085567598831E-3</v>
      </c>
    </row>
    <row r="13" spans="1:21">
      <c r="A13" s="1" t="s">
        <v>35</v>
      </c>
      <c r="C13" s="6">
        <v>0</v>
      </c>
      <c r="D13" s="6"/>
      <c r="E13" s="6">
        <v>0</v>
      </c>
      <c r="F13" s="6"/>
      <c r="G13" s="6">
        <v>-32502584</v>
      </c>
      <c r="H13" s="6"/>
      <c r="I13" s="6">
        <f t="shared" si="0"/>
        <v>-32502584</v>
      </c>
      <c r="J13" s="6"/>
      <c r="K13" s="9">
        <f t="shared" si="1"/>
        <v>-7.6510236246332797E-2</v>
      </c>
      <c r="L13" s="6"/>
      <c r="M13" s="6">
        <v>0</v>
      </c>
      <c r="N13" s="6"/>
      <c r="O13" s="6">
        <v>0</v>
      </c>
      <c r="P13" s="6"/>
      <c r="Q13" s="6">
        <v>-32502584</v>
      </c>
      <c r="R13" s="6"/>
      <c r="S13" s="6">
        <f t="shared" si="2"/>
        <v>-32502584</v>
      </c>
      <c r="T13" s="6"/>
      <c r="U13" s="9">
        <f t="shared" si="3"/>
        <v>-2.7340421497344322E-3</v>
      </c>
    </row>
    <row r="14" spans="1:21">
      <c r="A14" s="1" t="s">
        <v>20</v>
      </c>
      <c r="C14" s="6">
        <v>0</v>
      </c>
      <c r="D14" s="6"/>
      <c r="E14" s="6">
        <v>0</v>
      </c>
      <c r="F14" s="6"/>
      <c r="G14" s="6">
        <v>167676938</v>
      </c>
      <c r="H14" s="6"/>
      <c r="I14" s="6">
        <f t="shared" si="0"/>
        <v>167676938</v>
      </c>
      <c r="J14" s="6"/>
      <c r="K14" s="9">
        <f t="shared" si="1"/>
        <v>0.39470714511319149</v>
      </c>
      <c r="L14" s="6"/>
      <c r="M14" s="6">
        <v>0</v>
      </c>
      <c r="N14" s="6"/>
      <c r="O14" s="6">
        <v>0</v>
      </c>
      <c r="P14" s="6"/>
      <c r="Q14" s="6">
        <v>228667748</v>
      </c>
      <c r="R14" s="6"/>
      <c r="S14" s="6">
        <f t="shared" si="2"/>
        <v>228667748</v>
      </c>
      <c r="T14" s="6"/>
      <c r="U14" s="9">
        <f t="shared" si="3"/>
        <v>1.9235001786837978E-2</v>
      </c>
    </row>
    <row r="15" spans="1:21">
      <c r="A15" s="1" t="s">
        <v>123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9">
        <f t="shared" si="1"/>
        <v>0</v>
      </c>
      <c r="L15" s="6"/>
      <c r="M15" s="6">
        <v>0</v>
      </c>
      <c r="N15" s="6"/>
      <c r="O15" s="6">
        <v>0</v>
      </c>
      <c r="P15" s="6"/>
      <c r="Q15" s="6">
        <v>171045565</v>
      </c>
      <c r="R15" s="6"/>
      <c r="S15" s="6">
        <f t="shared" si="2"/>
        <v>171045565</v>
      </c>
      <c r="T15" s="6"/>
      <c r="U15" s="9">
        <f t="shared" si="3"/>
        <v>1.4387957100122887E-2</v>
      </c>
    </row>
    <row r="16" spans="1:21">
      <c r="A16" s="1" t="s">
        <v>106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9">
        <f t="shared" si="1"/>
        <v>0</v>
      </c>
      <c r="L16" s="6"/>
      <c r="M16" s="6">
        <v>126000000</v>
      </c>
      <c r="N16" s="6"/>
      <c r="O16" s="6">
        <v>0</v>
      </c>
      <c r="P16" s="6"/>
      <c r="Q16" s="6">
        <v>-667675873</v>
      </c>
      <c r="R16" s="6"/>
      <c r="S16" s="6">
        <f t="shared" si="2"/>
        <v>-541675873</v>
      </c>
      <c r="T16" s="6"/>
      <c r="U16" s="9">
        <f t="shared" si="3"/>
        <v>-4.556452090935894E-2</v>
      </c>
    </row>
    <row r="17" spans="1:21">
      <c r="A17" s="1" t="s">
        <v>16</v>
      </c>
      <c r="C17" s="6">
        <v>0</v>
      </c>
      <c r="D17" s="6"/>
      <c r="E17" s="6">
        <v>-118672769</v>
      </c>
      <c r="F17" s="6"/>
      <c r="G17" s="6">
        <v>0</v>
      </c>
      <c r="H17" s="6"/>
      <c r="I17" s="6">
        <f t="shared" si="0"/>
        <v>-118672769</v>
      </c>
      <c r="J17" s="6"/>
      <c r="K17" s="9">
        <f t="shared" si="1"/>
        <v>-0.27935260754026442</v>
      </c>
      <c r="L17" s="6"/>
      <c r="M17" s="6">
        <v>0</v>
      </c>
      <c r="N17" s="6"/>
      <c r="O17" s="6">
        <v>32988354</v>
      </c>
      <c r="P17" s="6"/>
      <c r="Q17" s="6">
        <v>247964087</v>
      </c>
      <c r="R17" s="6"/>
      <c r="S17" s="6">
        <f t="shared" si="2"/>
        <v>280952441</v>
      </c>
      <c r="T17" s="6"/>
      <c r="U17" s="9">
        <f t="shared" si="3"/>
        <v>2.3633069166586147E-2</v>
      </c>
    </row>
    <row r="18" spans="1:21">
      <c r="A18" s="1" t="s">
        <v>28</v>
      </c>
      <c r="C18" s="6">
        <v>0</v>
      </c>
      <c r="D18" s="6"/>
      <c r="E18" s="6">
        <v>-206401658</v>
      </c>
      <c r="F18" s="6"/>
      <c r="G18" s="6">
        <v>0</v>
      </c>
      <c r="H18" s="6"/>
      <c r="I18" s="6">
        <f t="shared" si="0"/>
        <v>-206401658</v>
      </c>
      <c r="J18" s="6"/>
      <c r="K18" s="9">
        <f t="shared" si="1"/>
        <v>-0.48586412745567503</v>
      </c>
      <c r="L18" s="6"/>
      <c r="M18" s="6">
        <v>435000000</v>
      </c>
      <c r="N18" s="6"/>
      <c r="O18" s="6">
        <v>43803770</v>
      </c>
      <c r="P18" s="6"/>
      <c r="Q18" s="6">
        <v>33426128</v>
      </c>
      <c r="R18" s="6"/>
      <c r="S18" s="6">
        <f t="shared" si="2"/>
        <v>512229898</v>
      </c>
      <c r="T18" s="6"/>
      <c r="U18" s="9">
        <f t="shared" si="3"/>
        <v>4.3087593635206631E-2</v>
      </c>
    </row>
    <row r="19" spans="1:21">
      <c r="A19" s="1" t="s">
        <v>124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9">
        <f t="shared" si="1"/>
        <v>0</v>
      </c>
      <c r="L19" s="6"/>
      <c r="M19" s="6">
        <v>0</v>
      </c>
      <c r="N19" s="6"/>
      <c r="O19" s="6">
        <v>0</v>
      </c>
      <c r="P19" s="6"/>
      <c r="Q19" s="6">
        <v>173384552</v>
      </c>
      <c r="R19" s="6"/>
      <c r="S19" s="6">
        <f t="shared" si="2"/>
        <v>173384552</v>
      </c>
      <c r="T19" s="6"/>
      <c r="U19" s="9">
        <f t="shared" si="3"/>
        <v>1.4584707273760803E-2</v>
      </c>
    </row>
    <row r="20" spans="1:21">
      <c r="A20" s="1" t="s">
        <v>125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9">
        <f t="shared" si="1"/>
        <v>0</v>
      </c>
      <c r="L20" s="6"/>
      <c r="M20" s="6">
        <v>0</v>
      </c>
      <c r="N20" s="6"/>
      <c r="O20" s="6">
        <v>0</v>
      </c>
      <c r="P20" s="6"/>
      <c r="Q20" s="6">
        <v>4671</v>
      </c>
      <c r="R20" s="6"/>
      <c r="S20" s="6">
        <f t="shared" si="2"/>
        <v>4671</v>
      </c>
      <c r="T20" s="6"/>
      <c r="U20" s="9">
        <f t="shared" si="3"/>
        <v>3.9291371053481576E-7</v>
      </c>
    </row>
    <row r="21" spans="1:21">
      <c r="A21" s="1" t="s">
        <v>126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9">
        <f t="shared" si="1"/>
        <v>0</v>
      </c>
      <c r="L21" s="6"/>
      <c r="M21" s="6">
        <v>0</v>
      </c>
      <c r="N21" s="6"/>
      <c r="O21" s="6">
        <v>0</v>
      </c>
      <c r="P21" s="6"/>
      <c r="Q21" s="6">
        <v>0</v>
      </c>
      <c r="R21" s="6"/>
      <c r="S21" s="6">
        <f t="shared" si="2"/>
        <v>0</v>
      </c>
      <c r="T21" s="6"/>
      <c r="U21" s="9">
        <f t="shared" si="3"/>
        <v>0</v>
      </c>
    </row>
    <row r="22" spans="1:21">
      <c r="A22" s="1" t="s">
        <v>24</v>
      </c>
      <c r="C22" s="6">
        <v>0</v>
      </c>
      <c r="D22" s="6"/>
      <c r="E22" s="6">
        <v>-100630116</v>
      </c>
      <c r="F22" s="6"/>
      <c r="G22" s="6">
        <v>0</v>
      </c>
      <c r="H22" s="6"/>
      <c r="I22" s="6">
        <f t="shared" si="0"/>
        <v>-100630116</v>
      </c>
      <c r="J22" s="6"/>
      <c r="K22" s="9">
        <f t="shared" si="1"/>
        <v>-0.23688067227688339</v>
      </c>
      <c r="L22" s="6"/>
      <c r="M22" s="6">
        <v>0</v>
      </c>
      <c r="N22" s="6"/>
      <c r="O22" s="6">
        <v>153536678</v>
      </c>
      <c r="P22" s="6"/>
      <c r="Q22" s="6">
        <v>3739920</v>
      </c>
      <c r="R22" s="6"/>
      <c r="S22" s="6">
        <f t="shared" si="2"/>
        <v>157276598</v>
      </c>
      <c r="T22" s="6"/>
      <c r="U22" s="9">
        <f t="shared" si="3"/>
        <v>1.3229743459745789E-2</v>
      </c>
    </row>
    <row r="23" spans="1:21">
      <c r="A23" s="1" t="s">
        <v>127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9">
        <f t="shared" si="1"/>
        <v>0</v>
      </c>
      <c r="L23" s="6"/>
      <c r="M23" s="6">
        <v>0</v>
      </c>
      <c r="N23" s="6"/>
      <c r="O23" s="6">
        <v>0</v>
      </c>
      <c r="P23" s="6"/>
      <c r="Q23" s="6">
        <v>118947235</v>
      </c>
      <c r="R23" s="6"/>
      <c r="S23" s="6">
        <f t="shared" si="2"/>
        <v>118947235</v>
      </c>
      <c r="T23" s="6"/>
      <c r="U23" s="9">
        <f t="shared" si="3"/>
        <v>1.0005566144659967E-2</v>
      </c>
    </row>
    <row r="24" spans="1:21">
      <c r="A24" s="1" t="s">
        <v>29</v>
      </c>
      <c r="C24" s="6">
        <v>0</v>
      </c>
      <c r="D24" s="6"/>
      <c r="E24" s="6">
        <v>-262593515</v>
      </c>
      <c r="F24" s="6"/>
      <c r="G24" s="6">
        <v>0</v>
      </c>
      <c r="H24" s="6"/>
      <c r="I24" s="6">
        <f t="shared" si="0"/>
        <v>-262593515</v>
      </c>
      <c r="J24" s="6"/>
      <c r="K24" s="9">
        <f t="shared" si="1"/>
        <v>-0.61813829538614329</v>
      </c>
      <c r="L24" s="6"/>
      <c r="M24" s="6">
        <v>242061800</v>
      </c>
      <c r="N24" s="6"/>
      <c r="O24" s="6">
        <v>-88403928</v>
      </c>
      <c r="P24" s="6"/>
      <c r="Q24" s="6">
        <v>117784327</v>
      </c>
      <c r="R24" s="6"/>
      <c r="S24" s="6">
        <f t="shared" si="2"/>
        <v>271442199</v>
      </c>
      <c r="T24" s="6"/>
      <c r="U24" s="9">
        <f t="shared" si="3"/>
        <v>2.2833089617816282E-2</v>
      </c>
    </row>
    <row r="25" spans="1:21">
      <c r="A25" s="1" t="s">
        <v>15</v>
      </c>
      <c r="C25" s="6">
        <v>0</v>
      </c>
      <c r="D25" s="6"/>
      <c r="E25" s="6">
        <v>-263709316</v>
      </c>
      <c r="F25" s="6"/>
      <c r="G25" s="6">
        <v>0</v>
      </c>
      <c r="H25" s="6"/>
      <c r="I25" s="6">
        <f t="shared" si="0"/>
        <v>-263709316</v>
      </c>
      <c r="J25" s="6"/>
      <c r="K25" s="9">
        <f t="shared" si="1"/>
        <v>-0.62076486188048396</v>
      </c>
      <c r="L25" s="6"/>
      <c r="M25" s="6">
        <v>234947700</v>
      </c>
      <c r="N25" s="6"/>
      <c r="O25" s="6">
        <v>210719486</v>
      </c>
      <c r="P25" s="6"/>
      <c r="Q25" s="6">
        <v>812620281</v>
      </c>
      <c r="R25" s="6"/>
      <c r="S25" s="6">
        <f t="shared" si="2"/>
        <v>1258287467</v>
      </c>
      <c r="T25" s="6"/>
      <c r="U25" s="9">
        <f t="shared" si="3"/>
        <v>0.10584422983909751</v>
      </c>
    </row>
    <row r="26" spans="1:21">
      <c r="A26" s="1" t="s">
        <v>128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9">
        <f t="shared" si="1"/>
        <v>0</v>
      </c>
      <c r="L26" s="6"/>
      <c r="M26" s="6">
        <v>0</v>
      </c>
      <c r="N26" s="6"/>
      <c r="O26" s="6">
        <v>0</v>
      </c>
      <c r="P26" s="6"/>
      <c r="Q26" s="6">
        <v>14997754</v>
      </c>
      <c r="R26" s="6"/>
      <c r="S26" s="6">
        <f t="shared" si="2"/>
        <v>14997754</v>
      </c>
      <c r="T26" s="6"/>
      <c r="U26" s="9">
        <f t="shared" si="3"/>
        <v>1.2615763592011078E-3</v>
      </c>
    </row>
    <row r="27" spans="1:21">
      <c r="A27" s="1" t="s">
        <v>23</v>
      </c>
      <c r="C27" s="6">
        <v>0</v>
      </c>
      <c r="D27" s="6"/>
      <c r="E27" s="6">
        <v>-135354867</v>
      </c>
      <c r="F27" s="6"/>
      <c r="G27" s="6">
        <v>0</v>
      </c>
      <c r="H27" s="6"/>
      <c r="I27" s="6">
        <f t="shared" si="0"/>
        <v>-135354867</v>
      </c>
      <c r="J27" s="6"/>
      <c r="K27" s="9">
        <f t="shared" si="1"/>
        <v>-0.31862183176762049</v>
      </c>
      <c r="L27" s="6"/>
      <c r="M27" s="6">
        <v>0</v>
      </c>
      <c r="N27" s="6"/>
      <c r="O27" s="6">
        <v>299343132</v>
      </c>
      <c r="P27" s="6"/>
      <c r="Q27" s="6">
        <v>179970135</v>
      </c>
      <c r="R27" s="6"/>
      <c r="S27" s="6">
        <f t="shared" si="2"/>
        <v>479313267</v>
      </c>
      <c r="T27" s="6"/>
      <c r="U27" s="9">
        <f t="shared" si="3"/>
        <v>4.0318722810005321E-2</v>
      </c>
    </row>
    <row r="28" spans="1:21">
      <c r="A28" s="1" t="s">
        <v>108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9">
        <f t="shared" si="1"/>
        <v>0</v>
      </c>
      <c r="L28" s="6"/>
      <c r="M28" s="6">
        <v>325000000</v>
      </c>
      <c r="N28" s="6"/>
      <c r="O28" s="6">
        <v>0</v>
      </c>
      <c r="P28" s="6"/>
      <c r="Q28" s="6">
        <v>2356278</v>
      </c>
      <c r="R28" s="6"/>
      <c r="S28" s="6">
        <f t="shared" si="2"/>
        <v>327356278</v>
      </c>
      <c r="T28" s="6"/>
      <c r="U28" s="9">
        <f t="shared" si="3"/>
        <v>2.7536452548886033E-2</v>
      </c>
    </row>
    <row r="29" spans="1:21">
      <c r="A29" s="1" t="s">
        <v>129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9">
        <f t="shared" si="1"/>
        <v>0</v>
      </c>
      <c r="L29" s="6"/>
      <c r="M29" s="6">
        <v>0</v>
      </c>
      <c r="N29" s="6"/>
      <c r="O29" s="6">
        <v>0</v>
      </c>
      <c r="P29" s="6"/>
      <c r="Q29" s="6">
        <v>0</v>
      </c>
      <c r="R29" s="6"/>
      <c r="S29" s="6">
        <f t="shared" si="2"/>
        <v>0</v>
      </c>
      <c r="T29" s="6"/>
      <c r="U29" s="9">
        <f t="shared" si="3"/>
        <v>0</v>
      </c>
    </row>
    <row r="30" spans="1:21">
      <c r="A30" s="1" t="s">
        <v>100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9">
        <f t="shared" si="1"/>
        <v>0</v>
      </c>
      <c r="L30" s="6"/>
      <c r="M30" s="6">
        <v>169537410</v>
      </c>
      <c r="N30" s="6"/>
      <c r="O30" s="6">
        <v>0</v>
      </c>
      <c r="P30" s="6"/>
      <c r="Q30" s="6">
        <v>106039381</v>
      </c>
      <c r="R30" s="6"/>
      <c r="S30" s="6">
        <f t="shared" si="2"/>
        <v>275576791</v>
      </c>
      <c r="T30" s="6"/>
      <c r="U30" s="9">
        <f t="shared" si="3"/>
        <v>2.3180881928727769E-2</v>
      </c>
    </row>
    <row r="31" spans="1:21">
      <c r="A31" s="1" t="s">
        <v>22</v>
      </c>
      <c r="C31" s="6">
        <v>0</v>
      </c>
      <c r="D31" s="6"/>
      <c r="E31" s="6">
        <v>-82125458</v>
      </c>
      <c r="F31" s="6"/>
      <c r="G31" s="6">
        <v>0</v>
      </c>
      <c r="H31" s="6"/>
      <c r="I31" s="6">
        <f t="shared" si="0"/>
        <v>-82125458</v>
      </c>
      <c r="J31" s="6"/>
      <c r="K31" s="9">
        <f t="shared" si="1"/>
        <v>-0.19332118927585207</v>
      </c>
      <c r="L31" s="6"/>
      <c r="M31" s="6">
        <v>175267300</v>
      </c>
      <c r="N31" s="6"/>
      <c r="O31" s="6">
        <v>318208277</v>
      </c>
      <c r="P31" s="6"/>
      <c r="Q31" s="6">
        <v>306524578</v>
      </c>
      <c r="R31" s="6"/>
      <c r="S31" s="6">
        <f t="shared" si="2"/>
        <v>800000155</v>
      </c>
      <c r="T31" s="6"/>
      <c r="U31" s="9">
        <f t="shared" si="3"/>
        <v>6.7294161706160927E-2</v>
      </c>
    </row>
    <row r="32" spans="1:21">
      <c r="A32" s="1" t="s">
        <v>19</v>
      </c>
      <c r="C32" s="6">
        <v>0</v>
      </c>
      <c r="D32" s="6"/>
      <c r="E32" s="6">
        <v>-138677927</v>
      </c>
      <c r="F32" s="6"/>
      <c r="G32" s="6">
        <v>0</v>
      </c>
      <c r="H32" s="6"/>
      <c r="I32" s="6">
        <f t="shared" si="0"/>
        <v>-138677927</v>
      </c>
      <c r="J32" s="6"/>
      <c r="K32" s="9">
        <f t="shared" si="1"/>
        <v>-0.326444228462626</v>
      </c>
      <c r="L32" s="6"/>
      <c r="M32" s="6">
        <v>189953207</v>
      </c>
      <c r="N32" s="6"/>
      <c r="O32" s="6">
        <v>171866456</v>
      </c>
      <c r="P32" s="6"/>
      <c r="Q32" s="6">
        <v>26110602</v>
      </c>
      <c r="R32" s="6"/>
      <c r="S32" s="6">
        <f t="shared" si="2"/>
        <v>387930265</v>
      </c>
      <c r="T32" s="6"/>
      <c r="U32" s="9">
        <f t="shared" si="3"/>
        <v>3.2631796157119322E-2</v>
      </c>
    </row>
    <row r="33" spans="1:21">
      <c r="A33" s="1" t="s">
        <v>103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9">
        <f t="shared" si="1"/>
        <v>0</v>
      </c>
      <c r="L33" s="6"/>
      <c r="M33" s="6">
        <v>230361900</v>
      </c>
      <c r="N33" s="6"/>
      <c r="O33" s="6">
        <v>0</v>
      </c>
      <c r="P33" s="6"/>
      <c r="Q33" s="6">
        <v>-202459079</v>
      </c>
      <c r="R33" s="6"/>
      <c r="S33" s="6">
        <f t="shared" si="2"/>
        <v>27902821</v>
      </c>
      <c r="T33" s="6"/>
      <c r="U33" s="9">
        <f t="shared" si="3"/>
        <v>2.3471207307854372E-3</v>
      </c>
    </row>
    <row r="34" spans="1:21">
      <c r="A34" s="1" t="s">
        <v>130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9">
        <f t="shared" si="1"/>
        <v>0</v>
      </c>
      <c r="L34" s="6"/>
      <c r="M34" s="6">
        <v>0</v>
      </c>
      <c r="N34" s="6"/>
      <c r="O34" s="6">
        <v>0</v>
      </c>
      <c r="P34" s="6"/>
      <c r="Q34" s="6">
        <v>224426302</v>
      </c>
      <c r="R34" s="6"/>
      <c r="S34" s="6">
        <f t="shared" si="2"/>
        <v>224426302</v>
      </c>
      <c r="T34" s="6"/>
      <c r="U34" s="9">
        <f t="shared" si="3"/>
        <v>1.8878221164724287E-2</v>
      </c>
    </row>
    <row r="35" spans="1:21">
      <c r="A35" s="1" t="s">
        <v>117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9">
        <f t="shared" si="1"/>
        <v>0</v>
      </c>
      <c r="L35" s="6"/>
      <c r="M35" s="6">
        <v>340000000</v>
      </c>
      <c r="N35" s="6"/>
      <c r="O35" s="6">
        <v>0</v>
      </c>
      <c r="P35" s="6"/>
      <c r="Q35" s="6">
        <v>1024566224</v>
      </c>
      <c r="R35" s="6"/>
      <c r="S35" s="6">
        <f t="shared" si="2"/>
        <v>1364566224</v>
      </c>
      <c r="T35" s="6"/>
      <c r="U35" s="9">
        <f t="shared" si="3"/>
        <v>0.11478415293134715</v>
      </c>
    </row>
    <row r="36" spans="1:21">
      <c r="A36" s="1" t="s">
        <v>21</v>
      </c>
      <c r="C36" s="6">
        <v>0</v>
      </c>
      <c r="D36" s="6"/>
      <c r="E36" s="6">
        <v>-176170510</v>
      </c>
      <c r="F36" s="6"/>
      <c r="G36" s="6">
        <v>0</v>
      </c>
      <c r="H36" s="6"/>
      <c r="I36" s="6">
        <f t="shared" si="0"/>
        <v>-176170510</v>
      </c>
      <c r="J36" s="6"/>
      <c r="K36" s="9">
        <f t="shared" si="1"/>
        <v>-0.41470079239659635</v>
      </c>
      <c r="L36" s="6"/>
      <c r="M36" s="6">
        <v>202500000</v>
      </c>
      <c r="N36" s="6"/>
      <c r="O36" s="6">
        <v>-179781045</v>
      </c>
      <c r="P36" s="6"/>
      <c r="Q36" s="6">
        <v>-90541443</v>
      </c>
      <c r="R36" s="6"/>
      <c r="S36" s="6">
        <f t="shared" si="2"/>
        <v>-67822488</v>
      </c>
      <c r="T36" s="6"/>
      <c r="U36" s="9">
        <f t="shared" si="3"/>
        <v>-5.7050707381252437E-3</v>
      </c>
    </row>
    <row r="37" spans="1:21">
      <c r="A37" s="1" t="s">
        <v>131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9">
        <f t="shared" si="1"/>
        <v>0</v>
      </c>
      <c r="L37" s="6"/>
      <c r="M37" s="6">
        <v>0</v>
      </c>
      <c r="N37" s="6"/>
      <c r="O37" s="6">
        <v>0</v>
      </c>
      <c r="P37" s="6"/>
      <c r="Q37" s="6">
        <v>98447296</v>
      </c>
      <c r="R37" s="6"/>
      <c r="S37" s="6">
        <f t="shared" si="2"/>
        <v>98447296</v>
      </c>
      <c r="T37" s="6"/>
      <c r="U37" s="9">
        <f t="shared" si="3"/>
        <v>8.2811587162233621E-3</v>
      </c>
    </row>
    <row r="38" spans="1:21">
      <c r="A38" s="1" t="s">
        <v>132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9">
        <f t="shared" si="1"/>
        <v>0</v>
      </c>
      <c r="L38" s="6"/>
      <c r="M38" s="6">
        <v>0</v>
      </c>
      <c r="N38" s="6"/>
      <c r="O38" s="6">
        <v>0</v>
      </c>
      <c r="P38" s="6"/>
      <c r="Q38" s="6">
        <v>119206089</v>
      </c>
      <c r="R38" s="6"/>
      <c r="S38" s="6">
        <f t="shared" si="2"/>
        <v>119206089</v>
      </c>
      <c r="T38" s="6"/>
      <c r="U38" s="9">
        <f t="shared" si="3"/>
        <v>1.0027340344109074E-2</v>
      </c>
    </row>
    <row r="39" spans="1:21">
      <c r="A39" s="1" t="s">
        <v>133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9">
        <f t="shared" si="1"/>
        <v>0</v>
      </c>
      <c r="L39" s="6"/>
      <c r="M39" s="6">
        <v>0</v>
      </c>
      <c r="N39" s="6"/>
      <c r="O39" s="6">
        <v>0</v>
      </c>
      <c r="P39" s="6"/>
      <c r="Q39" s="6">
        <v>60172312</v>
      </c>
      <c r="R39" s="6"/>
      <c r="S39" s="6">
        <f t="shared" si="2"/>
        <v>60172312</v>
      </c>
      <c r="T39" s="6"/>
      <c r="U39" s="9">
        <f t="shared" si="3"/>
        <v>5.0615556367755556E-3</v>
      </c>
    </row>
    <row r="40" spans="1:21">
      <c r="A40" s="1" t="s">
        <v>25</v>
      </c>
      <c r="C40" s="6">
        <v>0</v>
      </c>
      <c r="D40" s="6"/>
      <c r="E40" s="6">
        <v>-1337742</v>
      </c>
      <c r="F40" s="6"/>
      <c r="G40" s="6">
        <v>0</v>
      </c>
      <c r="H40" s="6"/>
      <c r="I40" s="6">
        <f t="shared" si="0"/>
        <v>-1337742</v>
      </c>
      <c r="J40" s="6"/>
      <c r="K40" s="9">
        <f t="shared" si="1"/>
        <v>-3.1490098281614079E-3</v>
      </c>
      <c r="L40" s="6"/>
      <c r="M40" s="6">
        <v>0</v>
      </c>
      <c r="N40" s="6"/>
      <c r="O40" s="6">
        <v>285339278</v>
      </c>
      <c r="P40" s="6"/>
      <c r="Q40" s="6">
        <v>25748412</v>
      </c>
      <c r="R40" s="6"/>
      <c r="S40" s="6">
        <f t="shared" si="2"/>
        <v>311087690</v>
      </c>
      <c r="T40" s="6"/>
      <c r="U40" s="9">
        <f t="shared" si="3"/>
        <v>2.6167976574524618E-2</v>
      </c>
    </row>
    <row r="41" spans="1:21">
      <c r="A41" s="1" t="s">
        <v>18</v>
      </c>
      <c r="C41" s="6">
        <v>0</v>
      </c>
      <c r="D41" s="6"/>
      <c r="E41" s="6">
        <v>-44531699</v>
      </c>
      <c r="F41" s="6"/>
      <c r="G41" s="6">
        <v>0</v>
      </c>
      <c r="H41" s="6"/>
      <c r="I41" s="6">
        <f t="shared" si="0"/>
        <v>-44531699</v>
      </c>
      <c r="J41" s="6"/>
      <c r="K41" s="9">
        <f t="shared" si="1"/>
        <v>-0.10482645967288576</v>
      </c>
      <c r="L41" s="6"/>
      <c r="M41" s="6">
        <v>335000000</v>
      </c>
      <c r="N41" s="6"/>
      <c r="O41" s="6">
        <v>164517784</v>
      </c>
      <c r="P41" s="6"/>
      <c r="Q41" s="6">
        <v>39460836</v>
      </c>
      <c r="R41" s="6"/>
      <c r="S41" s="6">
        <f t="shared" si="2"/>
        <v>538978620</v>
      </c>
      <c r="T41" s="6"/>
      <c r="U41" s="9">
        <f t="shared" si="3"/>
        <v>4.5337634228887702E-2</v>
      </c>
    </row>
    <row r="42" spans="1:21">
      <c r="A42" s="1" t="s">
        <v>116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9">
        <f t="shared" si="1"/>
        <v>0</v>
      </c>
      <c r="L42" s="6"/>
      <c r="M42" s="6">
        <v>28000000</v>
      </c>
      <c r="N42" s="6"/>
      <c r="O42" s="6">
        <v>0</v>
      </c>
      <c r="P42" s="6"/>
      <c r="Q42" s="6">
        <v>1599680915</v>
      </c>
      <c r="R42" s="6"/>
      <c r="S42" s="6">
        <f t="shared" si="2"/>
        <v>1627680915</v>
      </c>
      <c r="T42" s="6"/>
      <c r="U42" s="9">
        <f t="shared" si="3"/>
        <v>0.13691675184743182</v>
      </c>
    </row>
    <row r="43" spans="1:21">
      <c r="A43" s="1" t="s">
        <v>112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9">
        <f t="shared" si="1"/>
        <v>0</v>
      </c>
      <c r="L43" s="6"/>
      <c r="M43" s="6">
        <v>207153342</v>
      </c>
      <c r="N43" s="6"/>
      <c r="O43" s="6">
        <v>0</v>
      </c>
      <c r="P43" s="6"/>
      <c r="Q43" s="6">
        <v>-33592974</v>
      </c>
      <c r="R43" s="6"/>
      <c r="S43" s="6">
        <f t="shared" si="2"/>
        <v>173560368</v>
      </c>
      <c r="T43" s="6"/>
      <c r="U43" s="9">
        <f t="shared" si="3"/>
        <v>1.459949650881355E-2</v>
      </c>
    </row>
    <row r="44" spans="1:21">
      <c r="A44" s="1" t="s">
        <v>30</v>
      </c>
      <c r="C44" s="6">
        <v>0</v>
      </c>
      <c r="D44" s="6"/>
      <c r="E44" s="6">
        <v>145557843</v>
      </c>
      <c r="F44" s="6"/>
      <c r="G44" s="6">
        <v>0</v>
      </c>
      <c r="H44" s="6"/>
      <c r="I44" s="6">
        <f t="shared" si="0"/>
        <v>145557843</v>
      </c>
      <c r="J44" s="6"/>
      <c r="K44" s="9">
        <f t="shared" si="1"/>
        <v>0.34263937154770885</v>
      </c>
      <c r="L44" s="6"/>
      <c r="M44" s="6">
        <v>0</v>
      </c>
      <c r="N44" s="6"/>
      <c r="O44" s="6">
        <v>345021902</v>
      </c>
      <c r="P44" s="6"/>
      <c r="Q44" s="6">
        <v>0</v>
      </c>
      <c r="R44" s="6"/>
      <c r="S44" s="6">
        <f t="shared" si="2"/>
        <v>345021902</v>
      </c>
      <c r="T44" s="6"/>
      <c r="U44" s="9">
        <f t="shared" si="3"/>
        <v>2.9022443958595497E-2</v>
      </c>
    </row>
    <row r="45" spans="1:21">
      <c r="A45" s="1" t="s">
        <v>33</v>
      </c>
      <c r="C45" s="6">
        <v>0</v>
      </c>
      <c r="D45" s="6"/>
      <c r="E45" s="6">
        <v>128305868</v>
      </c>
      <c r="F45" s="6"/>
      <c r="G45" s="6">
        <v>0</v>
      </c>
      <c r="H45" s="6"/>
      <c r="I45" s="6">
        <f t="shared" si="0"/>
        <v>128305868</v>
      </c>
      <c r="J45" s="6"/>
      <c r="K45" s="9">
        <f t="shared" si="1"/>
        <v>0.30202867170409559</v>
      </c>
      <c r="L45" s="6"/>
      <c r="M45" s="6">
        <v>0</v>
      </c>
      <c r="N45" s="6"/>
      <c r="O45" s="6">
        <v>128305865</v>
      </c>
      <c r="P45" s="6"/>
      <c r="Q45" s="6">
        <v>0</v>
      </c>
      <c r="R45" s="6"/>
      <c r="S45" s="6">
        <f t="shared" si="2"/>
        <v>128305865</v>
      </c>
      <c r="T45" s="6"/>
      <c r="U45" s="9">
        <f t="shared" si="3"/>
        <v>1.0792792442845032E-2</v>
      </c>
    </row>
    <row r="46" spans="1:21">
      <c r="A46" s="1" t="s">
        <v>31</v>
      </c>
      <c r="C46" s="6">
        <v>0</v>
      </c>
      <c r="D46" s="6"/>
      <c r="E46" s="6">
        <v>-119499652</v>
      </c>
      <c r="F46" s="6"/>
      <c r="G46" s="6">
        <v>0</v>
      </c>
      <c r="H46" s="6"/>
      <c r="I46" s="6">
        <f t="shared" si="0"/>
        <v>-119499652</v>
      </c>
      <c r="J46" s="6"/>
      <c r="K46" s="9">
        <f t="shared" si="1"/>
        <v>-0.28129906858711773</v>
      </c>
      <c r="L46" s="6"/>
      <c r="M46" s="6">
        <v>0</v>
      </c>
      <c r="N46" s="6"/>
      <c r="O46" s="6">
        <v>116685715</v>
      </c>
      <c r="P46" s="6"/>
      <c r="Q46" s="6">
        <v>0</v>
      </c>
      <c r="R46" s="6"/>
      <c r="S46" s="6">
        <f t="shared" si="2"/>
        <v>116685715</v>
      </c>
      <c r="T46" s="6"/>
      <c r="U46" s="9">
        <f t="shared" si="3"/>
        <v>9.8153323157906241E-3</v>
      </c>
    </row>
    <row r="47" spans="1:21" ht="24.75" thickBot="1">
      <c r="C47" s="7">
        <f>SUM(C8:C46)</f>
        <v>0</v>
      </c>
      <c r="D47" s="6"/>
      <c r="E47" s="7">
        <f>SUM(E8:E46)</f>
        <v>-1440720867</v>
      </c>
      <c r="F47" s="6"/>
      <c r="G47" s="7">
        <f>SUM(G8:G46)</f>
        <v>1865534403</v>
      </c>
      <c r="H47" s="6"/>
      <c r="I47" s="7">
        <f>SUM(I8:I46)</f>
        <v>424813536</v>
      </c>
      <c r="J47" s="6"/>
      <c r="K47" s="10">
        <f>SUM(K8:K46)</f>
        <v>0.99999999999999978</v>
      </c>
      <c r="L47" s="6"/>
      <c r="M47" s="7">
        <f>SUM(M8:M46)</f>
        <v>3240782659</v>
      </c>
      <c r="N47" s="6"/>
      <c r="O47" s="7">
        <f>SUM(O8:O46)</f>
        <v>1857935540</v>
      </c>
      <c r="P47" s="6"/>
      <c r="Q47" s="7">
        <f>SUM(Q8:Q46)</f>
        <v>6789388209</v>
      </c>
      <c r="R47" s="6"/>
      <c r="S47" s="7">
        <f>SUM(S8:S46)</f>
        <v>11888106408</v>
      </c>
      <c r="T47" s="6"/>
      <c r="U47" s="10">
        <f>SUM(U8:U46)</f>
        <v>1</v>
      </c>
    </row>
    <row r="48" spans="1:21" ht="24.75" thickTop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2023-02-26T12:37:39Z</dcterms:created>
  <dcterms:modified xsi:type="dcterms:W3CDTF">2023-02-27T14:06:18Z</dcterms:modified>
</cp:coreProperties>
</file>