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2AE282EE-2451-4604-95FD-125F19D36DE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1" i="13"/>
  <c r="K9" i="13"/>
  <c r="K10" i="13"/>
  <c r="K8" i="13"/>
  <c r="G11" i="13"/>
  <c r="G9" i="13"/>
  <c r="G10" i="13"/>
  <c r="G8" i="13"/>
  <c r="I11" i="13"/>
  <c r="E11" i="13"/>
  <c r="Q8" i="12"/>
  <c r="Q10" i="12" s="1"/>
  <c r="I9" i="12"/>
  <c r="Q9" i="12"/>
  <c r="I8" i="12"/>
  <c r="I10" i="12" s="1"/>
  <c r="U41" i="11"/>
  <c r="K10" i="12"/>
  <c r="M10" i="12"/>
  <c r="O10" i="12"/>
  <c r="E10" i="12"/>
  <c r="C10" i="12"/>
  <c r="G10" i="12"/>
  <c r="U40" i="11"/>
  <c r="M38" i="11"/>
  <c r="M43" i="11" s="1"/>
  <c r="S18" i="11"/>
  <c r="O43" i="11"/>
  <c r="Q43" i="11"/>
  <c r="S9" i="11"/>
  <c r="S10" i="11"/>
  <c r="S11" i="11"/>
  <c r="S12" i="11"/>
  <c r="S13" i="11"/>
  <c r="S14" i="11"/>
  <c r="S15" i="11"/>
  <c r="S16" i="11"/>
  <c r="S17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9" i="11"/>
  <c r="S40" i="11"/>
  <c r="S41" i="11"/>
  <c r="S4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3" i="11" s="1"/>
  <c r="I41" i="11"/>
  <c r="I42" i="11"/>
  <c r="I8" i="11"/>
  <c r="C43" i="11"/>
  <c r="E43" i="11"/>
  <c r="G43" i="11"/>
  <c r="Q41" i="10"/>
  <c r="M41" i="10"/>
  <c r="O41" i="10"/>
  <c r="I41" i="10"/>
  <c r="G41" i="10"/>
  <c r="E41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8" i="9"/>
  <c r="Q28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8" i="9"/>
  <c r="I28" i="9" s="1"/>
  <c r="E28" i="9"/>
  <c r="G28" i="9"/>
  <c r="M28" i="9"/>
  <c r="O28" i="9"/>
  <c r="S21" i="8"/>
  <c r="S9" i="8"/>
  <c r="S10" i="8"/>
  <c r="S11" i="8"/>
  <c r="S12" i="8"/>
  <c r="S13" i="8"/>
  <c r="S14" i="8"/>
  <c r="S15" i="8"/>
  <c r="S16" i="8"/>
  <c r="S17" i="8"/>
  <c r="S18" i="8"/>
  <c r="S19" i="8"/>
  <c r="S20" i="8"/>
  <c r="S8" i="8"/>
  <c r="O16" i="8"/>
  <c r="I21" i="8"/>
  <c r="K21" i="8"/>
  <c r="M21" i="8"/>
  <c r="O21" i="8"/>
  <c r="Q21" i="8"/>
  <c r="S12" i="7"/>
  <c r="Q12" i="7"/>
  <c r="O12" i="7"/>
  <c r="M12" i="7"/>
  <c r="K12" i="7"/>
  <c r="I12" i="7"/>
  <c r="Q11" i="6"/>
  <c r="O11" i="6"/>
  <c r="M11" i="6"/>
  <c r="K11" i="6"/>
  <c r="AK11" i="3"/>
  <c r="Q11" i="3"/>
  <c r="S11" i="3"/>
  <c r="W11" i="3"/>
  <c r="AA11" i="3"/>
  <c r="AG11" i="3"/>
  <c r="AI11" i="3"/>
  <c r="Y28" i="1"/>
  <c r="W28" i="1"/>
  <c r="U28" i="1"/>
  <c r="O28" i="1"/>
  <c r="K28" i="1"/>
  <c r="G28" i="1"/>
  <c r="E28" i="1"/>
  <c r="S11" i="6" l="1"/>
  <c r="K12" i="11"/>
  <c r="K13" i="11"/>
  <c r="K17" i="11"/>
  <c r="K21" i="11"/>
  <c r="K25" i="11"/>
  <c r="K29" i="11"/>
  <c r="K33" i="11"/>
  <c r="K37" i="11"/>
  <c r="K41" i="11"/>
  <c r="K14" i="11"/>
  <c r="K18" i="11"/>
  <c r="K22" i="11"/>
  <c r="K26" i="11"/>
  <c r="K30" i="11"/>
  <c r="K34" i="11"/>
  <c r="K38" i="11"/>
  <c r="K42" i="11"/>
  <c r="K40" i="11"/>
  <c r="K9" i="11"/>
  <c r="K15" i="11"/>
  <c r="K19" i="11"/>
  <c r="K23" i="11"/>
  <c r="K27" i="11"/>
  <c r="K31" i="11"/>
  <c r="K35" i="11"/>
  <c r="K39" i="11"/>
  <c r="K8" i="11"/>
  <c r="K43" i="11" s="1"/>
  <c r="K11" i="11"/>
  <c r="K16" i="11"/>
  <c r="K20" i="11"/>
  <c r="K24" i="11"/>
  <c r="K28" i="11"/>
  <c r="K32" i="11"/>
  <c r="K36" i="11"/>
  <c r="S38" i="11"/>
  <c r="S43" i="11"/>
  <c r="K10" i="11"/>
  <c r="U9" i="11" l="1"/>
  <c r="U13" i="11"/>
  <c r="U17" i="11"/>
  <c r="U21" i="11"/>
  <c r="U25" i="11"/>
  <c r="U29" i="11"/>
  <c r="U33" i="11"/>
  <c r="U37" i="11"/>
  <c r="U20" i="11"/>
  <c r="U24" i="11"/>
  <c r="U36" i="11"/>
  <c r="U10" i="11"/>
  <c r="U14" i="11"/>
  <c r="U18" i="11"/>
  <c r="U22" i="11"/>
  <c r="U26" i="11"/>
  <c r="U30" i="11"/>
  <c r="U34" i="11"/>
  <c r="U38" i="11"/>
  <c r="U42" i="11"/>
  <c r="U16" i="11"/>
  <c r="U28" i="11"/>
  <c r="U11" i="11"/>
  <c r="U15" i="11"/>
  <c r="U19" i="11"/>
  <c r="U23" i="11"/>
  <c r="U27" i="11"/>
  <c r="U31" i="11"/>
  <c r="U35" i="11"/>
  <c r="U39" i="11"/>
  <c r="U8" i="11"/>
  <c r="U12" i="11"/>
  <c r="U32" i="11"/>
  <c r="U43" i="11" l="1"/>
</calcChain>
</file>

<file path=xl/sharedStrings.xml><?xml version="1.0" encoding="utf-8"?>
<sst xmlns="http://schemas.openxmlformats.org/spreadsheetml/2006/main" count="544" uniqueCount="137">
  <si>
    <t>صندوق سرمایه گذاری تعالی دانش مالی اسلامی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</si>
  <si>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</si>
  <si>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</si>
  <si>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</si>
  <si>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</si>
  <si>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</si>
  <si>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</si>
  <si>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</si>
  <si>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</si>
  <si>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</si>
  <si>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</si>
  <si>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</si>
  <si>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</si>
  <si>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</si>
  <si>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</si>
  <si>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</si>
  <si>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تبریز</t>
  </si>
  <si>
    <t>پاکدیس</t>
  </si>
  <si>
    <t>پویا زرکان آق دره</t>
  </si>
  <si>
    <t>توسعه حمل و نقل ریلی پارسیان</t>
  </si>
  <si>
    <t>تولیدمواداولیه‌داروپخش‌</t>
  </si>
  <si>
    <t>سرمایه گذاری تامین اجتماعی</t>
  </si>
  <si>
    <t>سرمایه گذاری صدرتامین</t>
  </si>
  <si>
    <t>سرمایه‌گذاری‌ سپه‌</t>
  </si>
  <si>
    <t>سرمایه‌گذاری‌غدیر(هلدینگ‌</t>
  </si>
  <si>
    <t>سیمان فارس و خوزستان</t>
  </si>
  <si>
    <t>سیمان‌هگمتان‌</t>
  </si>
  <si>
    <t>صنایع مس افق کرمان</t>
  </si>
  <si>
    <t>فجر انرژی خلیج فارس</t>
  </si>
  <si>
    <t>گسترش نفت و گاز پارسیان</t>
  </si>
  <si>
    <t>نفت‌ بهران‌</t>
  </si>
  <si>
    <t>کارخانجات‌داروپخش‌</t>
  </si>
  <si>
    <t>محصولات کاغذی لطیف</t>
  </si>
  <si>
    <t>نفت سپاهان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</si>
  <si>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</si>
  <si>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</si>
  <si>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</si>
  <si>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</si>
  <si>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</si>
  <si>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</si>
  <si>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</si>
  <si>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</si>
  <si>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</si>
  <si>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اسنادخزانه-م3بودجه99-011110</t>
  </si>
  <si>
    <t>بله</t>
  </si>
  <si>
    <t>1399/06/22</t>
  </si>
  <si>
    <t>1401/11/10</t>
  </si>
  <si>
    <t>مرابحه عام دولت86-ش.خ020404</t>
  </si>
  <si>
    <t>1400/03/04</t>
  </si>
  <si>
    <t>1402/04/04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</si>
  <si>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</si>
  <si>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</si>
  <si>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</si>
  <si>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</si>
  <si>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</si>
  <si>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</si>
  <si>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</si>
  <si>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</si>
  <si>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</si>
  <si>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</si>
  <si>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</si>
  <si>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</si>
  <si>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</si>
  <si>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</si>
  <si>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</si>
  <si>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</si>
  <si>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</si>
  <si>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</si>
  <si>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</si>
  <si>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</si>
  <si>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</si>
  <si>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</si>
  <si>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</si>
  <si>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</si>
  <si>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</si>
  <si>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</si>
  <si>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</si>
  <si>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</si>
  <si>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</si>
  <si>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</si>
  <si>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</si>
  <si>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</si>
  <si>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</si>
  <si>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</si>
  <si>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</si>
  <si>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سیمان‌ارومیه‌</t>
  </si>
  <si>
    <t>1401/02/10</t>
  </si>
  <si>
    <t>1401/04/29</t>
  </si>
  <si>
    <t>فولاد مبارکه اصفهان</t>
  </si>
  <si>
    <t>1401/05/11</t>
  </si>
  <si>
    <t>زرین معدن آسیا</t>
  </si>
  <si>
    <t>1401/04/15</t>
  </si>
  <si>
    <t>مبین انرژی خلیج فارس</t>
  </si>
  <si>
    <t>1401/04/26</t>
  </si>
  <si>
    <t>1401/09/28</t>
  </si>
  <si>
    <t>1401/05/30</t>
  </si>
  <si>
    <t>سیمان ساوه</t>
  </si>
  <si>
    <t>1401/02/26</t>
  </si>
  <si>
    <t>1401/07/27</t>
  </si>
  <si>
    <t>1401/03/01</t>
  </si>
  <si>
    <t>حمل و نقل گهرترابر سیرجان</t>
  </si>
  <si>
    <t>1401/04/01</t>
  </si>
  <si>
    <t>آهن و فولاد غدیر ایرانیان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</si>
  <si>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</si>
  <si>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</si>
  <si>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</si>
  <si>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</si>
  <si>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</si>
  <si>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سیمان خوزستان</t>
  </si>
  <si>
    <t>صندوق پالایشی یکم-سهام</t>
  </si>
  <si>
    <t>ح . سرمایه‌گذاری‌ سپه‌</t>
  </si>
  <si>
    <t>تولید ژلاتین کپسول ایران</t>
  </si>
  <si>
    <t>ح . سیمان‌ارومیه‌</t>
  </si>
  <si>
    <t>ح . کارخانجات‌داروپخش</t>
  </si>
  <si>
    <t>پتروشیمی تندگویان</t>
  </si>
  <si>
    <t>سرمایه‌ گذاری‌ پارس‌ توشه‌</t>
  </si>
  <si>
    <t>ح. پالایش نفت تبریز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</si>
  <si>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</si>
  <si>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</si>
  <si>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</si>
  <si>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</si>
  <si>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</si>
  <si>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</si>
  <si>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</si>
  <si>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</si>
  <si>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</si>
  <si>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</si>
  <si>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</si>
  <si>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</si>
  <si>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</si>
  <si>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</si>
  <si>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</si>
  <si>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</si>
  <si>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1401/09/01</t>
  </si>
  <si>
    <t>-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</si>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</sst>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505831</xdr:colOff>
      <xdr:row>39</xdr:row>
      <xdr:rowOff>58195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A5056F-9CF2-0850-A619-5B802E769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74969" y="0"/>
          <a:ext cx="7211431" cy="7487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9C3C2-46AD-4926-BBB1-B9E9AA68CFD6}">
  <dimension ref="A1"/>
  <sheetViews>
    <sheetView rightToLeft="1" tabSelected="1" workbookViewId="0">
      <selection activeCell="Q22" sqref="Q22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4"/>
  <sheetViews>
    <sheetView rightToLeft="1" topLeftCell="A29" workbookViewId="0">
      <selection activeCell="S44" sqref="A44:S45"/>
    </sheetView>
  </sheetViews>
  <sheetFormatPr defaultRowHeight="24"/>
  <cols>
    <col min="1" max="1" width="28.28515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.75">
      <c r="A6" s="14" t="s">
        <v>3</v>
      </c>
      <c r="C6" s="15" t="s">
        <v>71</v>
      </c>
      <c r="D6" s="15" t="s">
        <v>71</v>
      </c>
      <c r="E6" s="15" t="s">
        <v>71</v>
      </c>
      <c r="F6" s="15" t="s">
        <v>71</v>
      </c>
      <c r="G6" s="15" t="s">
        <v>71</v>
      </c>
      <c r="H6" s="15" t="s">
        <v>71</v>
      </c>
      <c r="I6" s="15" t="s">
        <v>71</v>
      </c>
      <c r="J6" s="15" t="s">
        <v>71</v>
      </c>
      <c r="K6" s="15" t="s">
        <v>71</v>
      </c>
      <c r="M6" s="15" t="s">
        <v>72</v>
      </c>
      <c r="N6" s="15" t="s">
        <v>72</v>
      </c>
      <c r="O6" s="15" t="s">
        <v>72</v>
      </c>
      <c r="P6" s="15" t="s">
        <v>72</v>
      </c>
      <c r="Q6" s="15" t="s">
        <v>72</v>
      </c>
      <c r="R6" s="15" t="s">
        <v>72</v>
      </c>
      <c r="S6" s="15" t="s">
        <v>72</v>
      </c>
      <c r="T6" s="15" t="s">
        <v>72</v>
      </c>
      <c r="U6" s="15" t="s">
        <v>72</v>
      </c>
    </row>
    <row r="7" spans="1:21" ht="24.75">
      <c r="A7" s="15" t="s">
        <v>3</v>
      </c>
      <c r="C7" s="15" t="s">
        <v>117</v>
      </c>
      <c r="E7" s="15" t="s">
        <v>118</v>
      </c>
      <c r="G7" s="15" t="s">
        <v>119</v>
      </c>
      <c r="I7" s="15" t="s">
        <v>56</v>
      </c>
      <c r="K7" s="15" t="s">
        <v>120</v>
      </c>
      <c r="M7" s="15" t="s">
        <v>117</v>
      </c>
      <c r="O7" s="15" t="s">
        <v>118</v>
      </c>
      <c r="Q7" s="15" t="s">
        <v>119</v>
      </c>
      <c r="S7" s="15" t="s">
        <v>56</v>
      </c>
      <c r="U7" s="15" t="s">
        <v>120</v>
      </c>
    </row>
    <row r="8" spans="1:21">
      <c r="A8" s="1" t="s">
        <v>23</v>
      </c>
      <c r="C8" s="7">
        <v>0</v>
      </c>
      <c r="D8" s="7"/>
      <c r="E8" s="7">
        <v>67975251</v>
      </c>
      <c r="F8" s="7"/>
      <c r="G8" s="7">
        <v>-6797308</v>
      </c>
      <c r="H8" s="7"/>
      <c r="I8" s="7">
        <f>C8+E8+G8</f>
        <v>61177943</v>
      </c>
      <c r="J8" s="7"/>
      <c r="K8" s="9">
        <f>I8/$I$43</f>
        <v>3.3017601803651084E-2</v>
      </c>
      <c r="L8" s="7"/>
      <c r="M8" s="7">
        <v>0</v>
      </c>
      <c r="N8" s="7"/>
      <c r="O8" s="7">
        <v>40044676</v>
      </c>
      <c r="P8" s="7"/>
      <c r="Q8" s="7">
        <v>-7952864</v>
      </c>
      <c r="R8" s="7"/>
      <c r="S8" s="7">
        <f>M8+O8+Q8</f>
        <v>32091812</v>
      </c>
      <c r="T8" s="7"/>
      <c r="U8" s="9">
        <f>S8/$S$43</f>
        <v>3.632759132633427E-3</v>
      </c>
    </row>
    <row r="9" spans="1:21">
      <c r="A9" s="1" t="s">
        <v>27</v>
      </c>
      <c r="C9" s="7">
        <v>0</v>
      </c>
      <c r="D9" s="7"/>
      <c r="E9" s="7">
        <v>8320610</v>
      </c>
      <c r="F9" s="7"/>
      <c r="G9" s="7">
        <v>-528928</v>
      </c>
      <c r="H9" s="7"/>
      <c r="I9" s="7">
        <f t="shared" ref="I9:I42" si="0">C9+E9+G9</f>
        <v>7791682</v>
      </c>
      <c r="J9" s="7"/>
      <c r="K9" s="9">
        <f t="shared" ref="K9:K42" si="1">I9/$I$43</f>
        <v>4.2051537047702904E-3</v>
      </c>
      <c r="L9" s="7"/>
      <c r="M9" s="7">
        <v>0</v>
      </c>
      <c r="N9" s="7"/>
      <c r="O9" s="7">
        <v>41073406</v>
      </c>
      <c r="P9" s="7"/>
      <c r="Q9" s="7">
        <v>8996722</v>
      </c>
      <c r="R9" s="7"/>
      <c r="S9" s="7">
        <f t="shared" ref="S9:S42" si="2">M9+O9+Q9</f>
        <v>50070128</v>
      </c>
      <c r="T9" s="7"/>
      <c r="U9" s="9">
        <f t="shared" ref="U9:U42" si="3">S9/$S$43</f>
        <v>5.6678854644955749E-3</v>
      </c>
    </row>
    <row r="10" spans="1:21">
      <c r="A10" s="1" t="s">
        <v>28</v>
      </c>
      <c r="C10" s="7">
        <v>0</v>
      </c>
      <c r="D10" s="7"/>
      <c r="E10" s="7">
        <v>122783241</v>
      </c>
      <c r="F10" s="7"/>
      <c r="G10" s="7">
        <v>-10207078</v>
      </c>
      <c r="H10" s="7"/>
      <c r="I10" s="7">
        <f t="shared" si="0"/>
        <v>112576163</v>
      </c>
      <c r="J10" s="7"/>
      <c r="K10" s="9">
        <f t="shared" si="1"/>
        <v>6.0757108530388446E-2</v>
      </c>
      <c r="L10" s="7"/>
      <c r="M10" s="7">
        <v>435000000</v>
      </c>
      <c r="N10" s="7"/>
      <c r="O10" s="7">
        <v>47777696</v>
      </c>
      <c r="P10" s="7"/>
      <c r="Q10" s="7">
        <v>-10207078</v>
      </c>
      <c r="R10" s="7"/>
      <c r="S10" s="7">
        <f t="shared" si="2"/>
        <v>472570618</v>
      </c>
      <c r="T10" s="7"/>
      <c r="U10" s="9">
        <f t="shared" si="3"/>
        <v>5.3494493497398113E-2</v>
      </c>
    </row>
    <row r="11" spans="1:21">
      <c r="A11" s="1" t="s">
        <v>25</v>
      </c>
      <c r="C11" s="7">
        <v>0</v>
      </c>
      <c r="D11" s="7"/>
      <c r="E11" s="7">
        <v>63992589</v>
      </c>
      <c r="F11" s="7"/>
      <c r="G11" s="7">
        <v>3739920</v>
      </c>
      <c r="H11" s="7"/>
      <c r="I11" s="7">
        <f t="shared" si="0"/>
        <v>67732509</v>
      </c>
      <c r="J11" s="7"/>
      <c r="K11" s="9">
        <f t="shared" si="1"/>
        <v>3.6555086713592401E-2</v>
      </c>
      <c r="L11" s="7"/>
      <c r="M11" s="7">
        <v>0</v>
      </c>
      <c r="N11" s="7"/>
      <c r="O11" s="7">
        <v>109015475</v>
      </c>
      <c r="P11" s="7"/>
      <c r="Q11" s="7">
        <v>3739920</v>
      </c>
      <c r="R11" s="7"/>
      <c r="S11" s="7">
        <f t="shared" si="2"/>
        <v>112755395</v>
      </c>
      <c r="T11" s="7"/>
      <c r="U11" s="9">
        <f t="shared" si="3"/>
        <v>1.2763791304147596E-2</v>
      </c>
    </row>
    <row r="12" spans="1:21">
      <c r="A12" s="1" t="s">
        <v>17</v>
      </c>
      <c r="C12" s="7">
        <v>0</v>
      </c>
      <c r="D12" s="7"/>
      <c r="E12" s="7">
        <v>66321563</v>
      </c>
      <c r="F12" s="7"/>
      <c r="G12" s="7">
        <v>1759283</v>
      </c>
      <c r="H12" s="7"/>
      <c r="I12" s="7">
        <f t="shared" si="0"/>
        <v>68080846</v>
      </c>
      <c r="J12" s="7"/>
      <c r="K12" s="9">
        <f t="shared" si="1"/>
        <v>3.6743083429328305E-2</v>
      </c>
      <c r="L12" s="7"/>
      <c r="M12" s="7">
        <v>0</v>
      </c>
      <c r="N12" s="7"/>
      <c r="O12" s="7">
        <v>113940122</v>
      </c>
      <c r="P12" s="7"/>
      <c r="Q12" s="7">
        <v>1759283</v>
      </c>
      <c r="R12" s="7"/>
      <c r="S12" s="7">
        <f t="shared" si="2"/>
        <v>115699405</v>
      </c>
      <c r="T12" s="7"/>
      <c r="U12" s="9">
        <f t="shared" si="3"/>
        <v>1.3097050118391683E-2</v>
      </c>
    </row>
    <row r="13" spans="1:21">
      <c r="A13" s="1" t="s">
        <v>29</v>
      </c>
      <c r="C13" s="7">
        <v>0</v>
      </c>
      <c r="D13" s="7"/>
      <c r="E13" s="7">
        <v>-10334067</v>
      </c>
      <c r="F13" s="7"/>
      <c r="G13" s="7">
        <v>64683496</v>
      </c>
      <c r="H13" s="7"/>
      <c r="I13" s="7">
        <f t="shared" si="0"/>
        <v>54349429</v>
      </c>
      <c r="J13" s="7"/>
      <c r="K13" s="9">
        <f t="shared" si="1"/>
        <v>2.9332267758296587E-2</v>
      </c>
      <c r="L13" s="7"/>
      <c r="M13" s="7">
        <v>0</v>
      </c>
      <c r="N13" s="7"/>
      <c r="O13" s="7">
        <v>425976786</v>
      </c>
      <c r="P13" s="7"/>
      <c r="Q13" s="7">
        <v>117784327</v>
      </c>
      <c r="R13" s="7"/>
      <c r="S13" s="7">
        <f t="shared" si="2"/>
        <v>543761113</v>
      </c>
      <c r="T13" s="7"/>
      <c r="U13" s="9">
        <f t="shared" si="3"/>
        <v>6.1553182139471183E-2</v>
      </c>
    </row>
    <row r="14" spans="1:21">
      <c r="A14" s="1" t="s">
        <v>15</v>
      </c>
      <c r="C14" s="7">
        <v>0</v>
      </c>
      <c r="D14" s="7"/>
      <c r="E14" s="7">
        <v>-88079316</v>
      </c>
      <c r="F14" s="7"/>
      <c r="G14" s="7">
        <v>88585485</v>
      </c>
      <c r="H14" s="7"/>
      <c r="I14" s="7">
        <f t="shared" si="0"/>
        <v>506169</v>
      </c>
      <c r="J14" s="7"/>
      <c r="K14" s="9">
        <f t="shared" si="1"/>
        <v>2.7317830034514665E-4</v>
      </c>
      <c r="L14" s="7"/>
      <c r="M14" s="7">
        <v>234947700</v>
      </c>
      <c r="N14" s="7"/>
      <c r="O14" s="7">
        <v>430047708</v>
      </c>
      <c r="P14" s="7"/>
      <c r="Q14" s="7">
        <v>617373271</v>
      </c>
      <c r="R14" s="7"/>
      <c r="S14" s="7">
        <f t="shared" si="2"/>
        <v>1282368679</v>
      </c>
      <c r="T14" s="7"/>
      <c r="U14" s="9">
        <f t="shared" si="3"/>
        <v>0.14516277641288419</v>
      </c>
    </row>
    <row r="15" spans="1:21">
      <c r="A15" s="1" t="s">
        <v>24</v>
      </c>
      <c r="C15" s="7">
        <v>0</v>
      </c>
      <c r="D15" s="7"/>
      <c r="E15" s="7">
        <v>197501371</v>
      </c>
      <c r="F15" s="7"/>
      <c r="G15" s="7">
        <v>34118016</v>
      </c>
      <c r="H15" s="7"/>
      <c r="I15" s="7">
        <f t="shared" si="0"/>
        <v>231619387</v>
      </c>
      <c r="J15" s="7"/>
      <c r="K15" s="9">
        <f t="shared" si="1"/>
        <v>0.12500447571393106</v>
      </c>
      <c r="L15" s="7"/>
      <c r="M15" s="7">
        <v>0</v>
      </c>
      <c r="N15" s="7"/>
      <c r="O15" s="7">
        <v>437810547</v>
      </c>
      <c r="P15" s="7"/>
      <c r="Q15" s="7">
        <v>23614429</v>
      </c>
      <c r="R15" s="7"/>
      <c r="S15" s="7">
        <f t="shared" si="2"/>
        <v>461424976</v>
      </c>
      <c r="T15" s="7"/>
      <c r="U15" s="9">
        <f t="shared" si="3"/>
        <v>5.2232818626419722E-2</v>
      </c>
    </row>
    <row r="16" spans="1:21">
      <c r="A16" s="1" t="s">
        <v>22</v>
      </c>
      <c r="C16" s="7">
        <v>0</v>
      </c>
      <c r="D16" s="7"/>
      <c r="E16" s="7">
        <v>293076198</v>
      </c>
      <c r="F16" s="7"/>
      <c r="G16" s="7">
        <v>-6738670</v>
      </c>
      <c r="H16" s="7"/>
      <c r="I16" s="7">
        <f t="shared" si="0"/>
        <v>286337528</v>
      </c>
      <c r="J16" s="7"/>
      <c r="K16" s="9">
        <f t="shared" si="1"/>
        <v>0.15453573653082439</v>
      </c>
      <c r="L16" s="7"/>
      <c r="M16" s="7">
        <v>175267300</v>
      </c>
      <c r="N16" s="7"/>
      <c r="O16" s="7">
        <v>257377110</v>
      </c>
      <c r="P16" s="7"/>
      <c r="Q16" s="7">
        <v>63002069</v>
      </c>
      <c r="R16" s="7"/>
      <c r="S16" s="7">
        <f t="shared" si="2"/>
        <v>495646479</v>
      </c>
      <c r="T16" s="7"/>
      <c r="U16" s="9">
        <f t="shared" si="3"/>
        <v>5.6106656524874697E-2</v>
      </c>
    </row>
    <row r="17" spans="1:21">
      <c r="A17" s="1" t="s">
        <v>19</v>
      </c>
      <c r="C17" s="7">
        <v>183252917</v>
      </c>
      <c r="D17" s="7"/>
      <c r="E17" s="7">
        <v>-80478511</v>
      </c>
      <c r="F17" s="7"/>
      <c r="G17" s="7">
        <v>-98278</v>
      </c>
      <c r="H17" s="7"/>
      <c r="I17" s="7">
        <f t="shared" si="0"/>
        <v>102676128</v>
      </c>
      <c r="J17" s="7"/>
      <c r="K17" s="9">
        <f t="shared" si="1"/>
        <v>5.5414081330663723E-2</v>
      </c>
      <c r="L17" s="7"/>
      <c r="M17" s="7">
        <v>183252917</v>
      </c>
      <c r="N17" s="7"/>
      <c r="O17" s="7">
        <v>-7239033</v>
      </c>
      <c r="P17" s="7"/>
      <c r="Q17" s="7">
        <v>-98278</v>
      </c>
      <c r="R17" s="7"/>
      <c r="S17" s="7">
        <f t="shared" si="2"/>
        <v>175915606</v>
      </c>
      <c r="T17" s="7"/>
      <c r="U17" s="9">
        <f t="shared" si="3"/>
        <v>1.9913460301625965E-2</v>
      </c>
    </row>
    <row r="18" spans="1:21">
      <c r="A18" s="1" t="s">
        <v>21</v>
      </c>
      <c r="C18" s="7">
        <v>0</v>
      </c>
      <c r="D18" s="7"/>
      <c r="E18" s="7">
        <v>143258476</v>
      </c>
      <c r="F18" s="7"/>
      <c r="G18" s="7">
        <v>-54539509</v>
      </c>
      <c r="H18" s="7"/>
      <c r="I18" s="7">
        <f t="shared" si="0"/>
        <v>88718967</v>
      </c>
      <c r="J18" s="7"/>
      <c r="K18" s="9">
        <f t="shared" si="1"/>
        <v>4.7881432117409715E-2</v>
      </c>
      <c r="L18" s="7"/>
      <c r="M18" s="7">
        <v>202500000</v>
      </c>
      <c r="N18" s="7"/>
      <c r="O18" s="7">
        <v>-220338285</v>
      </c>
      <c r="P18" s="7"/>
      <c r="Q18" s="7">
        <v>-90541443</v>
      </c>
      <c r="R18" s="7"/>
      <c r="S18" s="7">
        <f>M18+O18+Q18</f>
        <v>-108379728</v>
      </c>
      <c r="T18" s="7"/>
      <c r="U18" s="9">
        <f t="shared" si="3"/>
        <v>-1.2268470433652258E-2</v>
      </c>
    </row>
    <row r="19" spans="1:21">
      <c r="A19" s="1" t="s">
        <v>30</v>
      </c>
      <c r="C19" s="7">
        <v>0</v>
      </c>
      <c r="D19" s="7"/>
      <c r="E19" s="7">
        <v>0</v>
      </c>
      <c r="F19" s="7"/>
      <c r="G19" s="7">
        <v>119206089</v>
      </c>
      <c r="H19" s="7"/>
      <c r="I19" s="7">
        <f t="shared" si="0"/>
        <v>119206089</v>
      </c>
      <c r="J19" s="7"/>
      <c r="K19" s="9">
        <f t="shared" si="1"/>
        <v>6.4335265067225145E-2</v>
      </c>
      <c r="L19" s="7"/>
      <c r="M19" s="7">
        <v>0</v>
      </c>
      <c r="N19" s="7"/>
      <c r="O19" s="7">
        <v>0</v>
      </c>
      <c r="P19" s="7"/>
      <c r="Q19" s="7">
        <v>119206089</v>
      </c>
      <c r="R19" s="7"/>
      <c r="S19" s="7">
        <f t="shared" si="2"/>
        <v>119206089</v>
      </c>
      <c r="T19" s="7"/>
      <c r="U19" s="9">
        <f t="shared" si="3"/>
        <v>1.3494003033554575E-2</v>
      </c>
    </row>
    <row r="20" spans="1:21">
      <c r="A20" s="1" t="s">
        <v>20</v>
      </c>
      <c r="C20" s="7">
        <v>0</v>
      </c>
      <c r="D20" s="7"/>
      <c r="E20" s="7">
        <v>-516672</v>
      </c>
      <c r="F20" s="7"/>
      <c r="G20" s="7">
        <v>13472032</v>
      </c>
      <c r="H20" s="7"/>
      <c r="I20" s="7">
        <f t="shared" si="0"/>
        <v>12955360</v>
      </c>
      <c r="J20" s="7"/>
      <c r="K20" s="9">
        <f t="shared" si="1"/>
        <v>6.9919794083784263E-3</v>
      </c>
      <c r="L20" s="7"/>
      <c r="M20" s="7">
        <v>0</v>
      </c>
      <c r="N20" s="7"/>
      <c r="O20" s="7">
        <v>109116525</v>
      </c>
      <c r="P20" s="7"/>
      <c r="Q20" s="7">
        <v>13472032</v>
      </c>
      <c r="R20" s="7"/>
      <c r="S20" s="7">
        <f t="shared" si="2"/>
        <v>122588557</v>
      </c>
      <c r="T20" s="7"/>
      <c r="U20" s="9">
        <f t="shared" si="3"/>
        <v>1.3876894829064294E-2</v>
      </c>
    </row>
    <row r="21" spans="1:21">
      <c r="A21" s="1" t="s">
        <v>26</v>
      </c>
      <c r="C21" s="7">
        <v>0</v>
      </c>
      <c r="D21" s="7"/>
      <c r="E21" s="7">
        <v>75707169</v>
      </c>
      <c r="F21" s="7"/>
      <c r="G21" s="7">
        <v>25748412</v>
      </c>
      <c r="H21" s="7"/>
      <c r="I21" s="7">
        <f t="shared" si="0"/>
        <v>101455581</v>
      </c>
      <c r="J21" s="7"/>
      <c r="K21" s="9">
        <f t="shared" si="1"/>
        <v>5.4755354788834081E-2</v>
      </c>
      <c r="L21" s="7"/>
      <c r="M21" s="7">
        <v>0</v>
      </c>
      <c r="N21" s="7"/>
      <c r="O21" s="7">
        <v>229154081</v>
      </c>
      <c r="P21" s="7"/>
      <c r="Q21" s="7">
        <v>25748412</v>
      </c>
      <c r="R21" s="7"/>
      <c r="S21" s="7">
        <f t="shared" si="2"/>
        <v>254902493</v>
      </c>
      <c r="T21" s="7"/>
      <c r="U21" s="9">
        <f t="shared" si="3"/>
        <v>2.8854692261589286E-2</v>
      </c>
    </row>
    <row r="22" spans="1:21">
      <c r="A22" s="1" t="s">
        <v>18</v>
      </c>
      <c r="C22" s="7">
        <v>0</v>
      </c>
      <c r="D22" s="7"/>
      <c r="E22" s="7">
        <v>418191098</v>
      </c>
      <c r="F22" s="7"/>
      <c r="G22" s="7">
        <v>-68161241</v>
      </c>
      <c r="H22" s="7"/>
      <c r="I22" s="7">
        <f t="shared" si="0"/>
        <v>350029857</v>
      </c>
      <c r="J22" s="7"/>
      <c r="K22" s="9">
        <f t="shared" si="1"/>
        <v>0.18891034694996087</v>
      </c>
      <c r="L22" s="7"/>
      <c r="M22" s="7">
        <v>335000000</v>
      </c>
      <c r="N22" s="7"/>
      <c r="O22" s="7">
        <v>-139101359</v>
      </c>
      <c r="P22" s="7"/>
      <c r="Q22" s="7">
        <v>-14227371</v>
      </c>
      <c r="R22" s="7"/>
      <c r="S22" s="7">
        <f t="shared" si="2"/>
        <v>181671270</v>
      </c>
      <c r="T22" s="7"/>
      <c r="U22" s="9">
        <f t="shared" si="3"/>
        <v>2.0564995371081356E-2</v>
      </c>
    </row>
    <row r="23" spans="1:21">
      <c r="A23" s="1" t="s">
        <v>90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9">
        <f t="shared" si="1"/>
        <v>0</v>
      </c>
      <c r="L23" s="7"/>
      <c r="M23" s="7">
        <v>126000000</v>
      </c>
      <c r="N23" s="7"/>
      <c r="O23" s="7">
        <v>0</v>
      </c>
      <c r="P23" s="7"/>
      <c r="Q23" s="7">
        <v>-667675873</v>
      </c>
      <c r="R23" s="7"/>
      <c r="S23" s="7">
        <f t="shared" si="2"/>
        <v>-541675873</v>
      </c>
      <c r="T23" s="7"/>
      <c r="U23" s="9">
        <f t="shared" si="3"/>
        <v>-6.131713517977528E-2</v>
      </c>
    </row>
    <row r="24" spans="1:21">
      <c r="A24" s="1" t="s">
        <v>16</v>
      </c>
      <c r="C24" s="7">
        <v>0</v>
      </c>
      <c r="D24" s="7"/>
      <c r="E24" s="7">
        <v>-12840004</v>
      </c>
      <c r="F24" s="7"/>
      <c r="G24" s="7">
        <v>0</v>
      </c>
      <c r="H24" s="7"/>
      <c r="I24" s="7">
        <f t="shared" si="0"/>
        <v>-12840004</v>
      </c>
      <c r="J24" s="7"/>
      <c r="K24" s="9">
        <f t="shared" si="1"/>
        <v>-6.9297220279094232E-3</v>
      </c>
      <c r="L24" s="7"/>
      <c r="M24" s="7">
        <v>0</v>
      </c>
      <c r="N24" s="7"/>
      <c r="O24" s="7">
        <v>118588385</v>
      </c>
      <c r="P24" s="7"/>
      <c r="Q24" s="7">
        <v>247964087</v>
      </c>
      <c r="R24" s="7"/>
      <c r="S24" s="7">
        <f t="shared" si="2"/>
        <v>366552472</v>
      </c>
      <c r="T24" s="7"/>
      <c r="U24" s="9">
        <f t="shared" si="3"/>
        <v>4.1493351645190947E-2</v>
      </c>
    </row>
    <row r="25" spans="1:21">
      <c r="A25" s="1" t="s">
        <v>108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9">
        <f t="shared" si="1"/>
        <v>0</v>
      </c>
      <c r="L25" s="7"/>
      <c r="M25" s="7">
        <v>0</v>
      </c>
      <c r="N25" s="7"/>
      <c r="O25" s="7">
        <v>0</v>
      </c>
      <c r="P25" s="7"/>
      <c r="Q25" s="7">
        <v>173384552</v>
      </c>
      <c r="R25" s="7"/>
      <c r="S25" s="7">
        <f t="shared" si="2"/>
        <v>173384552</v>
      </c>
      <c r="T25" s="7"/>
      <c r="U25" s="9">
        <f t="shared" si="3"/>
        <v>1.9626947669254553E-2</v>
      </c>
    </row>
    <row r="26" spans="1:21">
      <c r="A26" s="1" t="s">
        <v>109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9">
        <f t="shared" si="1"/>
        <v>0</v>
      </c>
      <c r="L26" s="7"/>
      <c r="M26" s="7">
        <v>0</v>
      </c>
      <c r="N26" s="7"/>
      <c r="O26" s="7">
        <v>0</v>
      </c>
      <c r="P26" s="7"/>
      <c r="Q26" s="7">
        <v>4671</v>
      </c>
      <c r="R26" s="7"/>
      <c r="S26" s="7">
        <f t="shared" si="2"/>
        <v>4671</v>
      </c>
      <c r="T26" s="7"/>
      <c r="U26" s="9">
        <f t="shared" si="3"/>
        <v>5.2875225333274222E-7</v>
      </c>
    </row>
    <row r="27" spans="1:21">
      <c r="A27" s="1" t="s">
        <v>110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9">
        <f t="shared" si="1"/>
        <v>0</v>
      </c>
      <c r="L27" s="7"/>
      <c r="M27" s="7">
        <v>0</v>
      </c>
      <c r="N27" s="7"/>
      <c r="O27" s="7">
        <v>0</v>
      </c>
      <c r="P27" s="7"/>
      <c r="Q27" s="7">
        <v>0</v>
      </c>
      <c r="R27" s="7"/>
      <c r="S27" s="7">
        <f t="shared" si="2"/>
        <v>0</v>
      </c>
      <c r="T27" s="7"/>
      <c r="U27" s="9">
        <f t="shared" si="3"/>
        <v>0</v>
      </c>
    </row>
    <row r="28" spans="1:21">
      <c r="A28" s="1" t="s">
        <v>111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9">
        <f t="shared" si="1"/>
        <v>0</v>
      </c>
      <c r="L28" s="7"/>
      <c r="M28" s="7">
        <v>0</v>
      </c>
      <c r="N28" s="7"/>
      <c r="O28" s="7">
        <v>0</v>
      </c>
      <c r="P28" s="7"/>
      <c r="Q28" s="7">
        <v>118947235</v>
      </c>
      <c r="R28" s="7"/>
      <c r="S28" s="7">
        <f t="shared" si="2"/>
        <v>118947235</v>
      </c>
      <c r="T28" s="7"/>
      <c r="U28" s="9">
        <f t="shared" si="3"/>
        <v>1.3464701034885299E-2</v>
      </c>
    </row>
    <row r="29" spans="1:21">
      <c r="A29" s="1" t="s">
        <v>112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9">
        <f t="shared" si="1"/>
        <v>0</v>
      </c>
      <c r="L29" s="7"/>
      <c r="M29" s="7">
        <v>0</v>
      </c>
      <c r="N29" s="7"/>
      <c r="O29" s="7">
        <v>0</v>
      </c>
      <c r="P29" s="7"/>
      <c r="Q29" s="7">
        <v>14997754</v>
      </c>
      <c r="R29" s="7"/>
      <c r="S29" s="7">
        <f t="shared" si="2"/>
        <v>14997754</v>
      </c>
      <c r="T29" s="7"/>
      <c r="U29" s="9">
        <f t="shared" si="3"/>
        <v>1.6977298699272423E-3</v>
      </c>
    </row>
    <row r="30" spans="1:21">
      <c r="A30" s="1" t="s">
        <v>92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9">
        <f t="shared" si="1"/>
        <v>0</v>
      </c>
      <c r="L30" s="7"/>
      <c r="M30" s="7">
        <v>325000000</v>
      </c>
      <c r="N30" s="7"/>
      <c r="O30" s="7">
        <v>0</v>
      </c>
      <c r="P30" s="7"/>
      <c r="Q30" s="7">
        <v>2356278</v>
      </c>
      <c r="R30" s="7"/>
      <c r="S30" s="7">
        <f t="shared" si="2"/>
        <v>327356278</v>
      </c>
      <c r="T30" s="7"/>
      <c r="U30" s="9">
        <f t="shared" si="3"/>
        <v>3.7056383993817082E-2</v>
      </c>
    </row>
    <row r="31" spans="1:21">
      <c r="A31" s="1" t="s">
        <v>113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9">
        <f t="shared" si="1"/>
        <v>0</v>
      </c>
      <c r="L31" s="7"/>
      <c r="M31" s="7">
        <v>0</v>
      </c>
      <c r="N31" s="7"/>
      <c r="O31" s="7">
        <v>0</v>
      </c>
      <c r="P31" s="7"/>
      <c r="Q31" s="7">
        <v>0</v>
      </c>
      <c r="R31" s="7"/>
      <c r="S31" s="7">
        <f t="shared" si="2"/>
        <v>0</v>
      </c>
      <c r="T31" s="7"/>
      <c r="U31" s="9">
        <f t="shared" si="3"/>
        <v>0</v>
      </c>
    </row>
    <row r="32" spans="1:21">
      <c r="A32" s="1" t="s">
        <v>85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9">
        <f t="shared" si="1"/>
        <v>0</v>
      </c>
      <c r="L32" s="7"/>
      <c r="M32" s="7">
        <v>169537410</v>
      </c>
      <c r="N32" s="7"/>
      <c r="O32" s="7">
        <v>0</v>
      </c>
      <c r="P32" s="7"/>
      <c r="Q32" s="7">
        <v>106039381</v>
      </c>
      <c r="R32" s="7"/>
      <c r="S32" s="7">
        <f t="shared" si="2"/>
        <v>275576791</v>
      </c>
      <c r="T32" s="7"/>
      <c r="U32" s="9">
        <f t="shared" si="3"/>
        <v>3.1195000900761331E-2</v>
      </c>
    </row>
    <row r="33" spans="1:21">
      <c r="A33" s="1" t="s">
        <v>88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9">
        <f t="shared" si="1"/>
        <v>0</v>
      </c>
      <c r="L33" s="7"/>
      <c r="M33" s="7">
        <v>230361900</v>
      </c>
      <c r="N33" s="7"/>
      <c r="O33" s="7">
        <v>0</v>
      </c>
      <c r="P33" s="7"/>
      <c r="Q33" s="7">
        <v>-202459079</v>
      </c>
      <c r="R33" s="7"/>
      <c r="S33" s="7">
        <f t="shared" si="2"/>
        <v>27902821</v>
      </c>
      <c r="T33" s="7"/>
      <c r="U33" s="9">
        <f t="shared" si="3"/>
        <v>3.1585697876450785E-3</v>
      </c>
    </row>
    <row r="34" spans="1:21">
      <c r="A34" s="1" t="s">
        <v>114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9">
        <f t="shared" si="1"/>
        <v>0</v>
      </c>
      <c r="L34" s="7"/>
      <c r="M34" s="7">
        <v>0</v>
      </c>
      <c r="N34" s="7"/>
      <c r="O34" s="7">
        <v>0</v>
      </c>
      <c r="P34" s="7"/>
      <c r="Q34" s="7">
        <v>224426302</v>
      </c>
      <c r="R34" s="7"/>
      <c r="S34" s="7">
        <f t="shared" si="2"/>
        <v>224426302</v>
      </c>
      <c r="T34" s="7"/>
      <c r="U34" s="9">
        <f t="shared" si="3"/>
        <v>2.5404819715186152E-2</v>
      </c>
    </row>
    <row r="35" spans="1:21">
      <c r="A35" s="1" t="s">
        <v>102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9">
        <f t="shared" si="1"/>
        <v>0</v>
      </c>
      <c r="L35" s="7"/>
      <c r="M35" s="7">
        <v>340000000</v>
      </c>
      <c r="N35" s="7"/>
      <c r="O35" s="7">
        <v>0</v>
      </c>
      <c r="P35" s="7"/>
      <c r="Q35" s="7">
        <v>1024566224</v>
      </c>
      <c r="R35" s="7"/>
      <c r="S35" s="7">
        <f t="shared" si="2"/>
        <v>1364566224</v>
      </c>
      <c r="T35" s="7"/>
      <c r="U35" s="9">
        <f t="shared" si="3"/>
        <v>0.1544674514583069</v>
      </c>
    </row>
    <row r="36" spans="1:21">
      <c r="A36" s="1" t="s">
        <v>115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9">
        <f t="shared" si="1"/>
        <v>0</v>
      </c>
      <c r="L36" s="7"/>
      <c r="M36" s="7">
        <v>0</v>
      </c>
      <c r="N36" s="7"/>
      <c r="O36" s="7">
        <v>0</v>
      </c>
      <c r="P36" s="7"/>
      <c r="Q36" s="7">
        <v>98447296</v>
      </c>
      <c r="R36" s="7"/>
      <c r="S36" s="7">
        <f t="shared" si="2"/>
        <v>98447296</v>
      </c>
      <c r="T36" s="7"/>
      <c r="U36" s="9">
        <f t="shared" si="3"/>
        <v>1.1144129649864155E-2</v>
      </c>
    </row>
    <row r="37" spans="1:21">
      <c r="A37" s="1" t="s">
        <v>116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9">
        <f t="shared" si="1"/>
        <v>0</v>
      </c>
      <c r="L37" s="7"/>
      <c r="M37" s="7">
        <v>0</v>
      </c>
      <c r="N37" s="7"/>
      <c r="O37" s="7">
        <v>0</v>
      </c>
      <c r="P37" s="7"/>
      <c r="Q37" s="7">
        <v>60172312</v>
      </c>
      <c r="R37" s="7"/>
      <c r="S37" s="7">
        <f t="shared" si="2"/>
        <v>60172312</v>
      </c>
      <c r="T37" s="7"/>
      <c r="U37" s="9">
        <f t="shared" si="3"/>
        <v>6.8114419949134673E-3</v>
      </c>
    </row>
    <row r="38" spans="1:21">
      <c r="A38" s="1" t="s">
        <v>100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9">
        <f t="shared" si="1"/>
        <v>0</v>
      </c>
      <c r="L38" s="7"/>
      <c r="M38" s="7">
        <f>26877055-650</f>
        <v>26876405</v>
      </c>
      <c r="N38" s="7"/>
      <c r="O38" s="7">
        <v>0</v>
      </c>
      <c r="P38" s="7"/>
      <c r="Q38" s="7">
        <v>1599680915</v>
      </c>
      <c r="R38" s="7"/>
      <c r="S38" s="7">
        <f t="shared" si="2"/>
        <v>1626557320</v>
      </c>
      <c r="T38" s="7"/>
      <c r="U38" s="9">
        <f t="shared" si="3"/>
        <v>0.18412456607254685</v>
      </c>
    </row>
    <row r="39" spans="1:21">
      <c r="A39" s="1" t="s">
        <v>96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9">
        <f t="shared" si="1"/>
        <v>0</v>
      </c>
      <c r="L39" s="7"/>
      <c r="M39" s="7">
        <v>207153342</v>
      </c>
      <c r="N39" s="7"/>
      <c r="O39" s="7">
        <v>0</v>
      </c>
      <c r="P39" s="7"/>
      <c r="Q39" s="7">
        <v>-33592974</v>
      </c>
      <c r="R39" s="7"/>
      <c r="S39" s="7">
        <f t="shared" si="2"/>
        <v>173560368</v>
      </c>
      <c r="T39" s="7"/>
      <c r="U39" s="9">
        <f t="shared" si="3"/>
        <v>1.9646849854262464E-2</v>
      </c>
    </row>
    <row r="40" spans="1:21">
      <c r="A40" s="1" t="s">
        <v>32</v>
      </c>
      <c r="C40" s="7">
        <v>0</v>
      </c>
      <c r="D40" s="7"/>
      <c r="E40" s="7">
        <v>72761881</v>
      </c>
      <c r="F40" s="7"/>
      <c r="G40" s="7">
        <v>0</v>
      </c>
      <c r="H40" s="7"/>
      <c r="I40" s="7">
        <f t="shared" si="0"/>
        <v>72761881</v>
      </c>
      <c r="J40" s="7"/>
      <c r="K40" s="9">
        <f t="shared" si="1"/>
        <v>3.9269427763248682E-2</v>
      </c>
      <c r="L40" s="7"/>
      <c r="M40" s="7">
        <v>0</v>
      </c>
      <c r="N40" s="7"/>
      <c r="O40" s="7">
        <v>72761886</v>
      </c>
      <c r="P40" s="7"/>
      <c r="Q40" s="7">
        <v>0</v>
      </c>
      <c r="R40" s="7"/>
      <c r="S40" s="7">
        <f t="shared" si="2"/>
        <v>72761886</v>
      </c>
      <c r="T40" s="7"/>
      <c r="U40" s="9">
        <f>S40/$S$43</f>
        <v>8.236568439143676E-3</v>
      </c>
    </row>
    <row r="41" spans="1:21">
      <c r="A41" s="1" t="s">
        <v>33</v>
      </c>
      <c r="C41" s="7">
        <v>0</v>
      </c>
      <c r="D41" s="7"/>
      <c r="E41" s="7">
        <v>118067214</v>
      </c>
      <c r="F41" s="7"/>
      <c r="G41" s="7">
        <v>0</v>
      </c>
      <c r="H41" s="7"/>
      <c r="I41" s="7">
        <f t="shared" si="0"/>
        <v>118067214</v>
      </c>
      <c r="J41" s="7"/>
      <c r="K41" s="9">
        <f t="shared" si="1"/>
        <v>6.3720616724862067E-2</v>
      </c>
      <c r="L41" s="7"/>
      <c r="M41" s="7">
        <v>0</v>
      </c>
      <c r="N41" s="7"/>
      <c r="O41" s="7">
        <v>118067211</v>
      </c>
      <c r="P41" s="7"/>
      <c r="Q41" s="7">
        <v>0</v>
      </c>
      <c r="R41" s="7"/>
      <c r="S41" s="7">
        <f t="shared" si="2"/>
        <v>118067211</v>
      </c>
      <c r="T41" s="7"/>
      <c r="U41" s="9">
        <f>S41/$S$43</f>
        <v>1.3365083250045458E-2</v>
      </c>
    </row>
    <row r="42" spans="1:21">
      <c r="A42" s="1" t="s">
        <v>31</v>
      </c>
      <c r="C42" s="7">
        <v>0</v>
      </c>
      <c r="D42" s="7"/>
      <c r="E42" s="7">
        <v>9686023</v>
      </c>
      <c r="F42" s="7"/>
      <c r="G42" s="7">
        <v>0</v>
      </c>
      <c r="H42" s="7"/>
      <c r="I42" s="7">
        <f t="shared" si="0"/>
        <v>9686023</v>
      </c>
      <c r="J42" s="7"/>
      <c r="K42" s="9">
        <f t="shared" si="1"/>
        <v>5.2275253921990452E-3</v>
      </c>
      <c r="L42" s="7"/>
      <c r="M42" s="7">
        <v>0</v>
      </c>
      <c r="N42" s="7"/>
      <c r="O42" s="7">
        <v>20106394</v>
      </c>
      <c r="P42" s="7"/>
      <c r="Q42" s="7">
        <v>0</v>
      </c>
      <c r="R42" s="7"/>
      <c r="S42" s="7">
        <f t="shared" si="2"/>
        <v>20106394</v>
      </c>
      <c r="T42" s="7"/>
      <c r="U42" s="9">
        <f t="shared" si="3"/>
        <v>2.2760225077918922E-3</v>
      </c>
    </row>
    <row r="43" spans="1:21" ht="24.75" thickBot="1">
      <c r="C43" s="8">
        <f>SUM(C8:C42)</f>
        <v>183252917</v>
      </c>
      <c r="D43" s="7"/>
      <c r="E43" s="8">
        <f>SUM(E8:E42)</f>
        <v>1465394114</v>
      </c>
      <c r="F43" s="7"/>
      <c r="G43" s="8">
        <f>SUM(G8:G42)</f>
        <v>204241721</v>
      </c>
      <c r="H43" s="7"/>
      <c r="I43" s="8">
        <f>SUM(I8:I42)</f>
        <v>1852888752</v>
      </c>
      <c r="J43" s="7"/>
      <c r="K43" s="10">
        <f>SUM(K8:K42)</f>
        <v>1.0000000000000002</v>
      </c>
      <c r="L43" s="7"/>
      <c r="M43" s="8">
        <f>SUM(M8:M42)</f>
        <v>2990896974</v>
      </c>
      <c r="N43" s="7"/>
      <c r="O43" s="8">
        <f>SUM(O8:O42)</f>
        <v>2204179331</v>
      </c>
      <c r="P43" s="7"/>
      <c r="Q43" s="8">
        <f>SUM(Q8:Q42)</f>
        <v>3638928601</v>
      </c>
      <c r="R43" s="7"/>
      <c r="S43" s="8">
        <f>SUM(S8:S42)</f>
        <v>8834004906</v>
      </c>
      <c r="T43" s="7"/>
      <c r="U43" s="10">
        <f>SUM(U8:U42)</f>
        <v>0.99999999999999989</v>
      </c>
    </row>
    <row r="44" spans="1:21" ht="24.75" thickTop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U11"/>
  <sheetViews>
    <sheetView rightToLeft="1" workbookViewId="0">
      <selection activeCell="Q11" sqref="A11:Q13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1" ht="24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21" ht="24.75">
      <c r="A6" s="14" t="s">
        <v>73</v>
      </c>
      <c r="C6" s="15" t="s">
        <v>71</v>
      </c>
      <c r="D6" s="15" t="s">
        <v>71</v>
      </c>
      <c r="E6" s="15" t="s">
        <v>71</v>
      </c>
      <c r="F6" s="15" t="s">
        <v>71</v>
      </c>
      <c r="G6" s="15" t="s">
        <v>71</v>
      </c>
      <c r="H6" s="15" t="s">
        <v>71</v>
      </c>
      <c r="I6" s="15" t="s">
        <v>71</v>
      </c>
      <c r="K6" s="15" t="s">
        <v>72</v>
      </c>
      <c r="L6" s="15" t="s">
        <v>72</v>
      </c>
      <c r="M6" s="15" t="s">
        <v>72</v>
      </c>
      <c r="N6" s="15" t="s">
        <v>72</v>
      </c>
      <c r="O6" s="15" t="s">
        <v>72</v>
      </c>
      <c r="P6" s="15" t="s">
        <v>72</v>
      </c>
      <c r="Q6" s="15" t="s">
        <v>72</v>
      </c>
    </row>
    <row r="7" spans="1:21" ht="24.75">
      <c r="A7" s="15" t="s">
        <v>73</v>
      </c>
      <c r="C7" s="15" t="s">
        <v>121</v>
      </c>
      <c r="E7" s="15" t="s">
        <v>118</v>
      </c>
      <c r="G7" s="15" t="s">
        <v>119</v>
      </c>
      <c r="I7" s="15" t="s">
        <v>122</v>
      </c>
      <c r="K7" s="15" t="s">
        <v>121</v>
      </c>
      <c r="M7" s="15" t="s">
        <v>118</v>
      </c>
      <c r="O7" s="15" t="s">
        <v>119</v>
      </c>
      <c r="Q7" s="15" t="s">
        <v>122</v>
      </c>
    </row>
    <row r="8" spans="1:21">
      <c r="A8" s="1" t="s">
        <v>43</v>
      </c>
      <c r="C8" s="7">
        <v>0</v>
      </c>
      <c r="D8" s="7"/>
      <c r="E8" s="7">
        <v>125272440</v>
      </c>
      <c r="F8" s="7"/>
      <c r="G8" s="7">
        <v>0</v>
      </c>
      <c r="H8" s="7"/>
      <c r="I8" s="7">
        <f>C8+E8+G8</f>
        <v>125272440</v>
      </c>
      <c r="J8" s="7"/>
      <c r="K8" s="7">
        <v>0</v>
      </c>
      <c r="L8" s="7"/>
      <c r="M8" s="7">
        <v>1081652737</v>
      </c>
      <c r="N8" s="7"/>
      <c r="O8" s="7">
        <v>994516855</v>
      </c>
      <c r="P8" s="7"/>
      <c r="Q8" s="7">
        <f>K8+M8+O8</f>
        <v>2076169592</v>
      </c>
      <c r="R8" s="7"/>
      <c r="S8" s="7"/>
      <c r="T8" s="7"/>
      <c r="U8" s="7"/>
    </row>
    <row r="9" spans="1:21">
      <c r="A9" s="1" t="s">
        <v>47</v>
      </c>
      <c r="C9" s="7">
        <v>98777765</v>
      </c>
      <c r="D9" s="7"/>
      <c r="E9" s="7">
        <v>-37992111</v>
      </c>
      <c r="F9" s="7"/>
      <c r="G9" s="7">
        <v>0</v>
      </c>
      <c r="H9" s="7"/>
      <c r="I9" s="7">
        <f>C9+E9+G9</f>
        <v>60785654</v>
      </c>
      <c r="J9" s="7"/>
      <c r="K9" s="7">
        <v>176428751</v>
      </c>
      <c r="L9" s="7"/>
      <c r="M9" s="7">
        <v>-11786011</v>
      </c>
      <c r="N9" s="7"/>
      <c r="O9" s="7">
        <v>0</v>
      </c>
      <c r="P9" s="7"/>
      <c r="Q9" s="7">
        <f>K9+M9+O9</f>
        <v>164642740</v>
      </c>
      <c r="R9" s="7"/>
      <c r="S9" s="7"/>
      <c r="T9" s="7"/>
      <c r="U9" s="7"/>
    </row>
    <row r="10" spans="1:21" ht="24.75" thickBot="1">
      <c r="C10" s="8">
        <f>SUM(C8:C9)</f>
        <v>98777765</v>
      </c>
      <c r="D10" s="7"/>
      <c r="E10" s="8">
        <f>SUM(E8:E9)</f>
        <v>87280329</v>
      </c>
      <c r="F10" s="7"/>
      <c r="G10" s="8">
        <f>SUM(G8:G9)</f>
        <v>0</v>
      </c>
      <c r="H10" s="7"/>
      <c r="I10" s="8">
        <f>SUM(I8:I9)</f>
        <v>186058094</v>
      </c>
      <c r="J10" s="7"/>
      <c r="K10" s="8">
        <f>SUM(K8:K9)</f>
        <v>176428751</v>
      </c>
      <c r="L10" s="7"/>
      <c r="M10" s="8">
        <f>SUM(M8:M9)</f>
        <v>1069866726</v>
      </c>
      <c r="N10" s="7"/>
      <c r="O10" s="8">
        <f>SUM(O8:O9)</f>
        <v>994516855</v>
      </c>
      <c r="P10" s="7"/>
      <c r="Q10" s="8">
        <f>SUM(Q8:Q9)</f>
        <v>2240812332</v>
      </c>
      <c r="R10" s="7"/>
      <c r="S10" s="7"/>
      <c r="T10" s="7"/>
      <c r="U10" s="7"/>
    </row>
    <row r="11" spans="1:21" ht="24.75" thickTop="1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I6" sqref="I6:K6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.75">
      <c r="A6" s="15" t="s">
        <v>123</v>
      </c>
      <c r="B6" s="15" t="s">
        <v>123</v>
      </c>
      <c r="C6" s="15" t="s">
        <v>123</v>
      </c>
      <c r="E6" s="15" t="s">
        <v>71</v>
      </c>
      <c r="F6" s="15" t="s">
        <v>71</v>
      </c>
      <c r="G6" s="15" t="s">
        <v>71</v>
      </c>
      <c r="I6" s="15" t="s">
        <v>72</v>
      </c>
      <c r="J6" s="15" t="s">
        <v>72</v>
      </c>
      <c r="K6" s="15" t="s">
        <v>72</v>
      </c>
    </row>
    <row r="7" spans="1:11" ht="24.75">
      <c r="A7" s="16" t="s">
        <v>124</v>
      </c>
      <c r="C7" s="16" t="s">
        <v>53</v>
      </c>
      <c r="E7" s="15" t="s">
        <v>125</v>
      </c>
      <c r="G7" s="15" t="s">
        <v>126</v>
      </c>
      <c r="I7" s="15" t="s">
        <v>125</v>
      </c>
      <c r="K7" s="15" t="s">
        <v>126</v>
      </c>
    </row>
    <row r="8" spans="1:11">
      <c r="A8" s="1" t="s">
        <v>59</v>
      </c>
      <c r="C8" s="4" t="s">
        <v>60</v>
      </c>
      <c r="D8" s="4"/>
      <c r="E8" s="6">
        <v>240142</v>
      </c>
      <c r="F8" s="4"/>
      <c r="G8" s="9">
        <f>E8/$E$11</f>
        <v>2.5354537182719867E-2</v>
      </c>
      <c r="H8" s="4"/>
      <c r="I8" s="6">
        <v>36441648</v>
      </c>
      <c r="J8" s="4"/>
      <c r="K8" s="9">
        <f>I8/$I$11</f>
        <v>0.45904675618143881</v>
      </c>
    </row>
    <row r="9" spans="1:11">
      <c r="A9" s="1" t="s">
        <v>63</v>
      </c>
      <c r="C9" s="4" t="s">
        <v>64</v>
      </c>
      <c r="D9" s="4"/>
      <c r="E9" s="6">
        <v>3516</v>
      </c>
      <c r="F9" s="4"/>
      <c r="G9" s="9">
        <f t="shared" ref="G9:G10" si="0">E9/$E$11</f>
        <v>3.7122432866571885E-4</v>
      </c>
      <c r="H9" s="4"/>
      <c r="I9" s="6">
        <v>33716130</v>
      </c>
      <c r="J9" s="4"/>
      <c r="K9" s="9">
        <f t="shared" ref="K9:K10" si="1">I9/$I$11</f>
        <v>0.42471405539869367</v>
      </c>
    </row>
    <row r="10" spans="1:11">
      <c r="A10" s="1" t="s">
        <v>66</v>
      </c>
      <c r="C10" s="4" t="s">
        <v>67</v>
      </c>
      <c r="D10" s="4"/>
      <c r="E10" s="6">
        <v>9227704</v>
      </c>
      <c r="F10" s="4"/>
      <c r="G10" s="9">
        <f t="shared" si="0"/>
        <v>0.97427423848861439</v>
      </c>
      <c r="H10" s="4"/>
      <c r="I10" s="6">
        <v>9227704</v>
      </c>
      <c r="J10" s="4"/>
      <c r="K10" s="9">
        <f t="shared" si="1"/>
        <v>0.1162391884198675</v>
      </c>
    </row>
    <row r="11" spans="1:11" ht="24.75" thickBot="1">
      <c r="C11" s="4"/>
      <c r="D11" s="4"/>
      <c r="E11" s="11">
        <f>SUM(E8:E10)</f>
        <v>9471362</v>
      </c>
      <c r="F11" s="4"/>
      <c r="G11" s="12">
        <f>SUM(G8:G10)</f>
        <v>1</v>
      </c>
      <c r="H11" s="4"/>
      <c r="I11" s="11">
        <f>SUM(I8:I10)</f>
        <v>79385482</v>
      </c>
      <c r="J11" s="4"/>
      <c r="K11" s="12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6" sqref="E16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4" t="s">
        <v>0</v>
      </c>
      <c r="B2" s="14"/>
      <c r="C2" s="14"/>
      <c r="D2" s="14"/>
      <c r="E2" s="14"/>
    </row>
    <row r="3" spans="1:5" ht="24.75">
      <c r="A3" s="14" t="s">
        <v>69</v>
      </c>
      <c r="B3" s="14"/>
      <c r="C3" s="14"/>
      <c r="D3" s="14"/>
      <c r="E3" s="14"/>
    </row>
    <row r="4" spans="1:5" ht="24.75">
      <c r="A4" s="14" t="s">
        <v>2</v>
      </c>
      <c r="B4" s="14"/>
      <c r="C4" s="14"/>
      <c r="D4" s="14"/>
      <c r="E4" s="14"/>
    </row>
    <row r="5" spans="1:5" ht="24.75">
      <c r="C5" s="14" t="s">
        <v>71</v>
      </c>
      <c r="E5" s="2" t="s">
        <v>135</v>
      </c>
    </row>
    <row r="6" spans="1:5" ht="24.75">
      <c r="A6" s="14" t="s">
        <v>127</v>
      </c>
      <c r="C6" s="15"/>
      <c r="E6" s="5" t="s">
        <v>136</v>
      </c>
    </row>
    <row r="7" spans="1:5" ht="24.75">
      <c r="A7" s="15" t="s">
        <v>127</v>
      </c>
      <c r="C7" s="15" t="s">
        <v>56</v>
      </c>
      <c r="E7" s="15" t="s">
        <v>56</v>
      </c>
    </row>
    <row r="8" spans="1:5">
      <c r="A8" s="1" t="s">
        <v>128</v>
      </c>
      <c r="C8" s="6">
        <v>0</v>
      </c>
      <c r="D8" s="4"/>
      <c r="E8" s="6">
        <v>6382494</v>
      </c>
    </row>
    <row r="9" spans="1:5">
      <c r="A9" s="1" t="s">
        <v>129</v>
      </c>
      <c r="C9" s="6">
        <v>0</v>
      </c>
      <c r="D9" s="4"/>
      <c r="E9" s="6">
        <v>326687</v>
      </c>
    </row>
    <row r="10" spans="1:5" ht="25.5" thickBot="1">
      <c r="A10" s="2" t="s">
        <v>78</v>
      </c>
      <c r="C10" s="11">
        <v>0</v>
      </c>
      <c r="D10" s="4"/>
      <c r="E10" s="11">
        <v>6709181</v>
      </c>
    </row>
    <row r="11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1"/>
  <sheetViews>
    <sheetView rightToLeft="1" topLeftCell="A14" zoomScaleNormal="100" workbookViewId="0">
      <selection activeCell="Y30" sqref="Y30"/>
    </sheetView>
  </sheetViews>
  <sheetFormatPr defaultRowHeight="24"/>
  <cols>
    <col min="1" max="1" width="28.28515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5" style="1" bestFit="1" customWidth="1"/>
    <col min="16" max="16" width="1.140625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9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6" spans="1:29" ht="24.75">
      <c r="A6" s="14" t="s">
        <v>3</v>
      </c>
      <c r="C6" s="15" t="s">
        <v>133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9" ht="24.7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9" ht="24.7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9">
      <c r="A9" s="1" t="s">
        <v>15</v>
      </c>
      <c r="C9" s="7">
        <v>414675</v>
      </c>
      <c r="D9" s="7"/>
      <c r="E9" s="7">
        <v>2408745492</v>
      </c>
      <c r="F9" s="7"/>
      <c r="G9" s="7">
        <v>2943162861.9749999</v>
      </c>
      <c r="H9" s="7"/>
      <c r="I9" s="7">
        <v>0</v>
      </c>
      <c r="J9" s="7"/>
      <c r="K9" s="7">
        <v>0</v>
      </c>
      <c r="L9" s="7"/>
      <c r="M9" s="7">
        <v>-81108</v>
      </c>
      <c r="N9" s="7"/>
      <c r="O9" s="7">
        <v>562908285</v>
      </c>
      <c r="P9" s="7"/>
      <c r="Q9" s="7">
        <v>333567</v>
      </c>
      <c r="R9" s="7"/>
      <c r="S9" s="7">
        <v>7180</v>
      </c>
      <c r="T9" s="7"/>
      <c r="U9" s="7">
        <v>1937608989</v>
      </c>
      <c r="V9" s="7"/>
      <c r="W9" s="7">
        <v>2380760744.1929998</v>
      </c>
      <c r="X9" s="7"/>
      <c r="Y9" s="9">
        <v>5.2493353895030979E-2</v>
      </c>
      <c r="Z9" s="7"/>
      <c r="AA9" s="7"/>
      <c r="AB9" s="7"/>
      <c r="AC9" s="7"/>
    </row>
    <row r="10" spans="1:29">
      <c r="A10" s="1" t="s">
        <v>16</v>
      </c>
      <c r="C10" s="7">
        <v>39142</v>
      </c>
      <c r="D10" s="7"/>
      <c r="E10" s="7">
        <v>505059247</v>
      </c>
      <c r="F10" s="7"/>
      <c r="G10" s="7">
        <v>641611143.09899998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39142</v>
      </c>
      <c r="R10" s="7"/>
      <c r="S10" s="7">
        <v>16160</v>
      </c>
      <c r="T10" s="7"/>
      <c r="U10" s="7">
        <v>505059247</v>
      </c>
      <c r="V10" s="7"/>
      <c r="W10" s="7">
        <v>628771138.41600001</v>
      </c>
      <c r="X10" s="7"/>
      <c r="Y10" s="9">
        <v>1.3863764331783225E-2</v>
      </c>
      <c r="Z10" s="7"/>
      <c r="AA10" s="7"/>
      <c r="AB10" s="7"/>
      <c r="AC10" s="7"/>
    </row>
    <row r="11" spans="1:29">
      <c r="A11" s="1" t="s">
        <v>17</v>
      </c>
      <c r="C11" s="7">
        <v>104754</v>
      </c>
      <c r="D11" s="7"/>
      <c r="E11" s="7">
        <v>1014514720</v>
      </c>
      <c r="F11" s="7"/>
      <c r="G11" s="7">
        <v>1062133279.74</v>
      </c>
      <c r="H11" s="7"/>
      <c r="I11" s="7">
        <v>0</v>
      </c>
      <c r="J11" s="7"/>
      <c r="K11" s="7">
        <v>0</v>
      </c>
      <c r="L11" s="7"/>
      <c r="M11" s="7">
        <v>-15713</v>
      </c>
      <c r="N11" s="7"/>
      <c r="O11" s="7">
        <v>153935523</v>
      </c>
      <c r="P11" s="7"/>
      <c r="Q11" s="7">
        <v>89041</v>
      </c>
      <c r="R11" s="7"/>
      <c r="S11" s="7">
        <v>11030</v>
      </c>
      <c r="T11" s="7"/>
      <c r="U11" s="7">
        <v>862338480</v>
      </c>
      <c r="V11" s="7"/>
      <c r="W11" s="7">
        <v>976278602.73150003</v>
      </c>
      <c r="X11" s="7"/>
      <c r="Y11" s="9">
        <v>2.1525950609834352E-2</v>
      </c>
      <c r="Z11" s="7"/>
      <c r="AA11" s="7"/>
      <c r="AB11" s="7"/>
      <c r="AC11" s="7"/>
    </row>
    <row r="12" spans="1:29">
      <c r="A12" s="1" t="s">
        <v>18</v>
      </c>
      <c r="C12" s="7">
        <v>90000</v>
      </c>
      <c r="D12" s="7"/>
      <c r="E12" s="7">
        <v>2574716933</v>
      </c>
      <c r="F12" s="7"/>
      <c r="G12" s="7">
        <v>2017424475</v>
      </c>
      <c r="H12" s="7"/>
      <c r="I12" s="7">
        <v>0</v>
      </c>
      <c r="J12" s="7"/>
      <c r="K12" s="7">
        <v>0</v>
      </c>
      <c r="L12" s="7"/>
      <c r="M12" s="7">
        <v>-13500</v>
      </c>
      <c r="N12" s="7"/>
      <c r="O12" s="7">
        <v>318046299</v>
      </c>
      <c r="P12" s="7"/>
      <c r="Q12" s="7">
        <v>76500</v>
      </c>
      <c r="R12" s="7"/>
      <c r="S12" s="7">
        <v>26950</v>
      </c>
      <c r="T12" s="7"/>
      <c r="U12" s="7">
        <v>2188509393</v>
      </c>
      <c r="V12" s="7"/>
      <c r="W12" s="7">
        <v>2049408033.75</v>
      </c>
      <c r="X12" s="7"/>
      <c r="Y12" s="9">
        <v>4.5187363515364308E-2</v>
      </c>
      <c r="Z12" s="7"/>
      <c r="AA12" s="7"/>
      <c r="AB12" s="7"/>
      <c r="AC12" s="7"/>
    </row>
    <row r="13" spans="1:29">
      <c r="A13" s="1" t="s">
        <v>19</v>
      </c>
      <c r="C13" s="7">
        <v>44457</v>
      </c>
      <c r="D13" s="7"/>
      <c r="E13" s="7">
        <v>1762958101</v>
      </c>
      <c r="F13" s="7"/>
      <c r="G13" s="7">
        <v>1836197579.3175001</v>
      </c>
      <c r="H13" s="7"/>
      <c r="I13" s="7">
        <v>0</v>
      </c>
      <c r="J13" s="7"/>
      <c r="K13" s="7">
        <v>0</v>
      </c>
      <c r="L13" s="7"/>
      <c r="M13" s="7">
        <v>-6669</v>
      </c>
      <c r="N13" s="7"/>
      <c r="O13" s="7">
        <v>264363282</v>
      </c>
      <c r="P13" s="7"/>
      <c r="Q13" s="7">
        <v>37788</v>
      </c>
      <c r="R13" s="7"/>
      <c r="S13" s="7">
        <v>39700</v>
      </c>
      <c r="T13" s="7"/>
      <c r="U13" s="7">
        <v>1498496541</v>
      </c>
      <c r="V13" s="7"/>
      <c r="W13" s="7">
        <v>1491257507.5799999</v>
      </c>
      <c r="X13" s="7"/>
      <c r="Y13" s="9">
        <v>3.288071188377794E-2</v>
      </c>
      <c r="Z13" s="7"/>
      <c r="AA13" s="7"/>
      <c r="AB13" s="7"/>
      <c r="AC13" s="7"/>
    </row>
    <row r="14" spans="1:29">
      <c r="A14" s="1" t="s">
        <v>20</v>
      </c>
      <c r="C14" s="7">
        <v>36253</v>
      </c>
      <c r="D14" s="7"/>
      <c r="E14" s="7">
        <v>1140860926</v>
      </c>
      <c r="F14" s="7"/>
      <c r="G14" s="7">
        <v>1250494124.355</v>
      </c>
      <c r="H14" s="7"/>
      <c r="I14" s="7">
        <v>0</v>
      </c>
      <c r="J14" s="7"/>
      <c r="K14" s="7">
        <v>0</v>
      </c>
      <c r="L14" s="7"/>
      <c r="M14" s="7">
        <v>-5438</v>
      </c>
      <c r="N14" s="7"/>
      <c r="O14" s="7">
        <v>184602744</v>
      </c>
      <c r="P14" s="7"/>
      <c r="Q14" s="7">
        <v>30815</v>
      </c>
      <c r="R14" s="7"/>
      <c r="S14" s="7">
        <v>35220</v>
      </c>
      <c r="T14" s="7"/>
      <c r="U14" s="7">
        <v>969730214</v>
      </c>
      <c r="V14" s="7"/>
      <c r="W14" s="7">
        <v>1078846739.415</v>
      </c>
      <c r="X14" s="7"/>
      <c r="Y14" s="9">
        <v>2.37874737428974E-2</v>
      </c>
      <c r="Z14" s="7"/>
      <c r="AA14" s="7"/>
      <c r="AB14" s="7"/>
      <c r="AC14" s="7"/>
    </row>
    <row r="15" spans="1:29">
      <c r="A15" s="1" t="s">
        <v>21</v>
      </c>
      <c r="C15" s="7">
        <v>1500000</v>
      </c>
      <c r="D15" s="7"/>
      <c r="E15" s="7">
        <v>1617590837</v>
      </c>
      <c r="F15" s="7"/>
      <c r="G15" s="7">
        <v>1253994075</v>
      </c>
      <c r="H15" s="7"/>
      <c r="I15" s="7">
        <v>0</v>
      </c>
      <c r="J15" s="7"/>
      <c r="K15" s="7">
        <v>0</v>
      </c>
      <c r="L15" s="7"/>
      <c r="M15" s="7">
        <v>-225000</v>
      </c>
      <c r="N15" s="7"/>
      <c r="O15" s="7">
        <v>188099116</v>
      </c>
      <c r="P15" s="7"/>
      <c r="Q15" s="7">
        <v>1275000</v>
      </c>
      <c r="R15" s="7"/>
      <c r="S15" s="7">
        <v>911</v>
      </c>
      <c r="T15" s="7"/>
      <c r="U15" s="7">
        <v>1374952212</v>
      </c>
      <c r="V15" s="7"/>
      <c r="W15" s="7">
        <v>1154613926.25</v>
      </c>
      <c r="X15" s="7"/>
      <c r="Y15" s="9">
        <v>2.5458063180270184E-2</v>
      </c>
      <c r="Z15" s="7"/>
      <c r="AA15" s="7"/>
      <c r="AB15" s="7"/>
      <c r="AC15" s="7"/>
    </row>
    <row r="16" spans="1:29">
      <c r="A16" s="1" t="s">
        <v>22</v>
      </c>
      <c r="C16" s="7">
        <v>233234</v>
      </c>
      <c r="D16" s="7"/>
      <c r="E16" s="7">
        <v>2126952332</v>
      </c>
      <c r="F16" s="7"/>
      <c r="G16" s="7">
        <v>2091253244.454</v>
      </c>
      <c r="H16" s="7"/>
      <c r="I16" s="7">
        <v>0</v>
      </c>
      <c r="J16" s="7"/>
      <c r="K16" s="7">
        <v>0</v>
      </c>
      <c r="L16" s="7"/>
      <c r="M16" s="7">
        <v>-34985</v>
      </c>
      <c r="N16" s="7"/>
      <c r="O16" s="7">
        <v>312303267</v>
      </c>
      <c r="P16" s="7"/>
      <c r="Q16" s="7">
        <v>198249</v>
      </c>
      <c r="R16" s="7"/>
      <c r="S16" s="7">
        <v>10480</v>
      </c>
      <c r="T16" s="7"/>
      <c r="U16" s="7">
        <v>1807910395</v>
      </c>
      <c r="V16" s="7"/>
      <c r="W16" s="7">
        <v>2065287505.3559999</v>
      </c>
      <c r="X16" s="7"/>
      <c r="Y16" s="9">
        <v>4.5537489719651339E-2</v>
      </c>
      <c r="Z16" s="7"/>
      <c r="AA16" s="7"/>
      <c r="AB16" s="7"/>
      <c r="AC16" s="7"/>
    </row>
    <row r="17" spans="1:29">
      <c r="A17" s="1" t="s">
        <v>23</v>
      </c>
      <c r="C17" s="7">
        <v>254179</v>
      </c>
      <c r="D17" s="7"/>
      <c r="E17" s="7">
        <v>1057845990</v>
      </c>
      <c r="F17" s="7"/>
      <c r="G17" s="7">
        <v>1028858537.5164</v>
      </c>
      <c r="H17" s="7"/>
      <c r="I17" s="7">
        <v>0</v>
      </c>
      <c r="J17" s="7"/>
      <c r="K17" s="7">
        <v>0</v>
      </c>
      <c r="L17" s="7"/>
      <c r="M17" s="7">
        <v>-38127</v>
      </c>
      <c r="N17" s="7"/>
      <c r="O17" s="7">
        <v>151721683</v>
      </c>
      <c r="P17" s="7"/>
      <c r="Q17" s="7">
        <v>216052</v>
      </c>
      <c r="R17" s="7"/>
      <c r="S17" s="7">
        <v>4369</v>
      </c>
      <c r="T17" s="7"/>
      <c r="U17" s="7">
        <v>899168467</v>
      </c>
      <c r="V17" s="7"/>
      <c r="W17" s="7">
        <v>938314797.43139994</v>
      </c>
      <c r="X17" s="7"/>
      <c r="Y17" s="9">
        <v>2.068888730068788E-2</v>
      </c>
      <c r="Z17" s="7"/>
      <c r="AA17" s="7"/>
      <c r="AB17" s="7"/>
      <c r="AC17" s="7"/>
    </row>
    <row r="18" spans="1:29">
      <c r="A18" s="1" t="s">
        <v>24</v>
      </c>
      <c r="C18" s="7">
        <v>161641</v>
      </c>
      <c r="D18" s="7"/>
      <c r="E18" s="7">
        <v>2325738223</v>
      </c>
      <c r="F18" s="7"/>
      <c r="G18" s="7">
        <v>2566047399.7185001</v>
      </c>
      <c r="H18" s="7"/>
      <c r="I18" s="7">
        <v>0</v>
      </c>
      <c r="J18" s="7"/>
      <c r="K18" s="7">
        <v>0</v>
      </c>
      <c r="L18" s="7"/>
      <c r="M18" s="7">
        <v>-24246</v>
      </c>
      <c r="N18" s="7"/>
      <c r="O18" s="7">
        <v>382976591</v>
      </c>
      <c r="P18" s="7"/>
      <c r="Q18" s="7">
        <v>137395</v>
      </c>
      <c r="R18" s="7"/>
      <c r="S18" s="7">
        <v>17680</v>
      </c>
      <c r="T18" s="7"/>
      <c r="U18" s="7">
        <v>1976879648</v>
      </c>
      <c r="V18" s="7"/>
      <c r="W18" s="7">
        <v>2414690195.5799999</v>
      </c>
      <c r="X18" s="7"/>
      <c r="Y18" s="9">
        <v>5.3241463802112705E-2</v>
      </c>
      <c r="Z18" s="7"/>
      <c r="AA18" s="7"/>
      <c r="AB18" s="7"/>
      <c r="AC18" s="7"/>
    </row>
    <row r="19" spans="1:29">
      <c r="A19" s="1" t="s">
        <v>25</v>
      </c>
      <c r="C19" s="7">
        <v>72180</v>
      </c>
      <c r="D19" s="7"/>
      <c r="E19" s="7">
        <v>1245051625</v>
      </c>
      <c r="F19" s="7"/>
      <c r="G19" s="7">
        <v>1290074511.4200001</v>
      </c>
      <c r="H19" s="7"/>
      <c r="I19" s="7">
        <v>0</v>
      </c>
      <c r="J19" s="7"/>
      <c r="K19" s="7">
        <v>0</v>
      </c>
      <c r="L19" s="7"/>
      <c r="M19" s="7">
        <v>-10827</v>
      </c>
      <c r="N19" s="7"/>
      <c r="O19" s="7">
        <v>190497664</v>
      </c>
      <c r="P19" s="7"/>
      <c r="Q19" s="7">
        <v>61353</v>
      </c>
      <c r="R19" s="7"/>
      <c r="S19" s="7">
        <v>19140</v>
      </c>
      <c r="T19" s="7"/>
      <c r="U19" s="7">
        <v>1058293881</v>
      </c>
      <c r="V19" s="7"/>
      <c r="W19" s="7">
        <v>1167309356.3010001</v>
      </c>
      <c r="X19" s="7"/>
      <c r="Y19" s="9">
        <v>2.5737984505477794E-2</v>
      </c>
      <c r="Z19" s="7"/>
      <c r="AA19" s="7"/>
      <c r="AB19" s="7"/>
      <c r="AC19" s="7"/>
    </row>
    <row r="20" spans="1:29">
      <c r="A20" s="1" t="s">
        <v>26</v>
      </c>
      <c r="C20" s="7">
        <v>31665</v>
      </c>
      <c r="D20" s="7"/>
      <c r="E20" s="7">
        <v>904481387</v>
      </c>
      <c r="F20" s="7"/>
      <c r="G20" s="7">
        <v>1057928299.1325001</v>
      </c>
      <c r="H20" s="7"/>
      <c r="I20" s="7">
        <v>0</v>
      </c>
      <c r="J20" s="7"/>
      <c r="K20" s="7">
        <v>0</v>
      </c>
      <c r="L20" s="7"/>
      <c r="M20" s="7">
        <v>-4750</v>
      </c>
      <c r="N20" s="7"/>
      <c r="O20" s="7">
        <v>161427761</v>
      </c>
      <c r="P20" s="7"/>
      <c r="Q20" s="7">
        <v>26915</v>
      </c>
      <c r="R20" s="7"/>
      <c r="S20" s="7">
        <v>37300</v>
      </c>
      <c r="T20" s="7"/>
      <c r="U20" s="7">
        <v>768802038</v>
      </c>
      <c r="V20" s="7"/>
      <c r="W20" s="7">
        <v>997956119.47500002</v>
      </c>
      <c r="X20" s="7"/>
      <c r="Y20" s="9">
        <v>2.2003917814542997E-2</v>
      </c>
      <c r="Z20" s="7"/>
      <c r="AA20" s="7"/>
      <c r="AB20" s="7"/>
      <c r="AC20" s="7"/>
    </row>
    <row r="21" spans="1:29">
      <c r="A21" s="1" t="s">
        <v>27</v>
      </c>
      <c r="C21" s="7">
        <v>265459</v>
      </c>
      <c r="D21" s="7"/>
      <c r="E21" s="7">
        <v>942018147</v>
      </c>
      <c r="F21" s="7"/>
      <c r="G21" s="7">
        <v>974770943.00129998</v>
      </c>
      <c r="H21" s="7"/>
      <c r="I21" s="7">
        <v>0</v>
      </c>
      <c r="J21" s="7"/>
      <c r="K21" s="7">
        <v>0</v>
      </c>
      <c r="L21" s="7"/>
      <c r="M21" s="7">
        <v>-39819</v>
      </c>
      <c r="N21" s="7"/>
      <c r="O21" s="7">
        <v>140774326</v>
      </c>
      <c r="P21" s="7"/>
      <c r="Q21" s="7">
        <v>225640</v>
      </c>
      <c r="R21" s="7"/>
      <c r="S21" s="7">
        <v>3753</v>
      </c>
      <c r="T21" s="7"/>
      <c r="U21" s="7">
        <v>800714893</v>
      </c>
      <c r="V21" s="7"/>
      <c r="W21" s="7">
        <v>841788299.82599998</v>
      </c>
      <c r="X21" s="7"/>
      <c r="Y21" s="9">
        <v>1.8560576166775235E-2</v>
      </c>
      <c r="Z21" s="7"/>
      <c r="AA21" s="7"/>
      <c r="AB21" s="7"/>
      <c r="AC21" s="7"/>
    </row>
    <row r="22" spans="1:29">
      <c r="A22" s="1" t="s">
        <v>28</v>
      </c>
      <c r="C22" s="7">
        <v>100000</v>
      </c>
      <c r="D22" s="7"/>
      <c r="E22" s="7">
        <v>1801670395</v>
      </c>
      <c r="F22" s="7"/>
      <c r="G22" s="7">
        <v>1726664850</v>
      </c>
      <c r="H22" s="7"/>
      <c r="I22" s="7">
        <v>0</v>
      </c>
      <c r="J22" s="7"/>
      <c r="K22" s="7">
        <v>0</v>
      </c>
      <c r="L22" s="7"/>
      <c r="M22" s="7">
        <v>-15000</v>
      </c>
      <c r="N22" s="7"/>
      <c r="O22" s="7">
        <v>260043481</v>
      </c>
      <c r="P22" s="7"/>
      <c r="Q22" s="7">
        <v>85000</v>
      </c>
      <c r="R22" s="7"/>
      <c r="S22" s="7">
        <v>18690</v>
      </c>
      <c r="T22" s="7"/>
      <c r="U22" s="7">
        <v>1531419836</v>
      </c>
      <c r="V22" s="7"/>
      <c r="W22" s="7">
        <v>1579197532.5</v>
      </c>
      <c r="X22" s="7"/>
      <c r="Y22" s="9">
        <v>3.4819700024826178E-2</v>
      </c>
      <c r="Z22" s="7"/>
      <c r="AA22" s="7"/>
      <c r="AB22" s="7"/>
      <c r="AC22" s="7"/>
    </row>
    <row r="23" spans="1:29">
      <c r="A23" s="1" t="s">
        <v>29</v>
      </c>
      <c r="C23" s="7">
        <v>63947</v>
      </c>
      <c r="D23" s="7"/>
      <c r="E23" s="7">
        <v>1897851589</v>
      </c>
      <c r="F23" s="7"/>
      <c r="G23" s="7">
        <v>2334162443.652</v>
      </c>
      <c r="H23" s="7"/>
      <c r="I23" s="7">
        <v>0</v>
      </c>
      <c r="J23" s="7"/>
      <c r="K23" s="7">
        <v>0</v>
      </c>
      <c r="L23" s="7"/>
      <c r="M23" s="7">
        <v>-9592</v>
      </c>
      <c r="N23" s="7"/>
      <c r="O23" s="7">
        <v>349359750</v>
      </c>
      <c r="P23" s="7"/>
      <c r="Q23" s="7">
        <v>54355</v>
      </c>
      <c r="R23" s="7"/>
      <c r="S23" s="7">
        <v>37740</v>
      </c>
      <c r="T23" s="7"/>
      <c r="U23" s="7">
        <v>1613175335</v>
      </c>
      <c r="V23" s="7"/>
      <c r="W23" s="7">
        <v>2039152121.6849999</v>
      </c>
      <c r="X23" s="7"/>
      <c r="Y23" s="9">
        <v>4.4961231081495211E-2</v>
      </c>
      <c r="Z23" s="7"/>
      <c r="AA23" s="7"/>
      <c r="AB23" s="7"/>
      <c r="AC23" s="7"/>
    </row>
    <row r="24" spans="1:29">
      <c r="A24" s="1" t="s">
        <v>30</v>
      </c>
      <c r="C24" s="7">
        <v>74042</v>
      </c>
      <c r="D24" s="7"/>
      <c r="E24" s="7">
        <v>1028976536</v>
      </c>
      <c r="F24" s="7"/>
      <c r="G24" s="7">
        <v>1170263056.5899999</v>
      </c>
      <c r="H24" s="7"/>
      <c r="I24" s="7">
        <v>0</v>
      </c>
      <c r="J24" s="7"/>
      <c r="K24" s="7">
        <v>0</v>
      </c>
      <c r="L24" s="7"/>
      <c r="M24" s="7">
        <v>-74042</v>
      </c>
      <c r="N24" s="7"/>
      <c r="O24" s="7">
        <v>1148182625</v>
      </c>
      <c r="P24" s="7"/>
      <c r="Q24" s="7">
        <v>0</v>
      </c>
      <c r="R24" s="7"/>
      <c r="S24" s="7">
        <v>0</v>
      </c>
      <c r="T24" s="7"/>
      <c r="U24" s="7">
        <v>0</v>
      </c>
      <c r="V24" s="7"/>
      <c r="W24" s="7">
        <v>0</v>
      </c>
      <c r="X24" s="7"/>
      <c r="Y24" s="9">
        <v>0</v>
      </c>
      <c r="Z24" s="7"/>
      <c r="AA24" s="7"/>
      <c r="AB24" s="7"/>
      <c r="AC24" s="7"/>
    </row>
    <row r="25" spans="1:29">
      <c r="A25" s="1" t="s">
        <v>31</v>
      </c>
      <c r="C25" s="7">
        <v>6960</v>
      </c>
      <c r="D25" s="7"/>
      <c r="E25" s="7">
        <v>95434025</v>
      </c>
      <c r="F25" s="7"/>
      <c r="G25" s="7">
        <v>105854396.40000001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6960</v>
      </c>
      <c r="R25" s="7"/>
      <c r="S25" s="7">
        <v>16700</v>
      </c>
      <c r="T25" s="7"/>
      <c r="U25" s="7">
        <v>95434025</v>
      </c>
      <c r="V25" s="7"/>
      <c r="W25" s="7">
        <v>115540419.59999999</v>
      </c>
      <c r="X25" s="7"/>
      <c r="Y25" s="9">
        <v>2.5475487824792096E-3</v>
      </c>
      <c r="Z25" s="7"/>
      <c r="AA25" s="7"/>
      <c r="AB25" s="7"/>
      <c r="AC25" s="7"/>
    </row>
    <row r="26" spans="1:29">
      <c r="A26" s="1" t="s">
        <v>32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14492</v>
      </c>
      <c r="J26" s="7"/>
      <c r="K26" s="7">
        <v>648967321</v>
      </c>
      <c r="L26" s="7"/>
      <c r="M26" s="7">
        <v>0</v>
      </c>
      <c r="N26" s="7"/>
      <c r="O26" s="7">
        <v>0</v>
      </c>
      <c r="P26" s="7"/>
      <c r="Q26" s="7">
        <v>14492</v>
      </c>
      <c r="R26" s="7"/>
      <c r="S26" s="7">
        <v>50100</v>
      </c>
      <c r="T26" s="7"/>
      <c r="U26" s="7">
        <v>648967321</v>
      </c>
      <c r="V26" s="7"/>
      <c r="W26" s="7">
        <v>721729207.25999999</v>
      </c>
      <c r="X26" s="7"/>
      <c r="Y26" s="9">
        <v>1.5913395239520994E-2</v>
      </c>
      <c r="Z26" s="7"/>
      <c r="AA26" s="7"/>
      <c r="AB26" s="7"/>
      <c r="AC26" s="7"/>
    </row>
    <row r="27" spans="1:29">
      <c r="A27" s="1" t="s">
        <v>33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347442</v>
      </c>
      <c r="J27" s="7"/>
      <c r="K27" s="7">
        <v>1218878327</v>
      </c>
      <c r="L27" s="7"/>
      <c r="M27" s="7">
        <v>0</v>
      </c>
      <c r="N27" s="7"/>
      <c r="O27" s="7">
        <v>0</v>
      </c>
      <c r="P27" s="7"/>
      <c r="Q27" s="7">
        <v>347442</v>
      </c>
      <c r="R27" s="7"/>
      <c r="S27" s="7">
        <v>3871</v>
      </c>
      <c r="T27" s="7"/>
      <c r="U27" s="7">
        <v>1218878327</v>
      </c>
      <c r="V27" s="7"/>
      <c r="W27" s="7">
        <v>1336945541.5071001</v>
      </c>
      <c r="X27" s="7"/>
      <c r="Y27" s="9">
        <v>2.9478289920520772E-2</v>
      </c>
      <c r="Z27" s="7"/>
      <c r="AA27" s="7"/>
      <c r="AB27" s="7"/>
      <c r="AC27" s="7"/>
    </row>
    <row r="28" spans="1:29" ht="24.75" thickBot="1">
      <c r="C28" s="7"/>
      <c r="D28" s="7"/>
      <c r="E28" s="8">
        <f>SUM(E9:E27)</f>
        <v>24450466505</v>
      </c>
      <c r="F28" s="7"/>
      <c r="G28" s="8">
        <f>SUM(G9:G27)</f>
        <v>25350895220.371201</v>
      </c>
      <c r="H28" s="7"/>
      <c r="I28" s="7"/>
      <c r="J28" s="7"/>
      <c r="K28" s="8">
        <f>SUM(K9:K27)</f>
        <v>1867845648</v>
      </c>
      <c r="L28" s="7"/>
      <c r="M28" s="7"/>
      <c r="N28" s="7"/>
      <c r="O28" s="8">
        <f>SUM(O9:O27)</f>
        <v>4769242397</v>
      </c>
      <c r="P28" s="7"/>
      <c r="Q28" s="7"/>
      <c r="R28" s="7"/>
      <c r="S28" s="7"/>
      <c r="T28" s="7"/>
      <c r="U28" s="8">
        <f>SUM(U9:U27)</f>
        <v>21756339242</v>
      </c>
      <c r="V28" s="7"/>
      <c r="W28" s="8">
        <f>SUM(W9:W27)</f>
        <v>23977847788.856995</v>
      </c>
      <c r="X28" s="7"/>
      <c r="Y28" s="10">
        <f>SUM(Y9:Y27)</f>
        <v>0.52868716551704864</v>
      </c>
      <c r="Z28" s="7"/>
      <c r="AA28" s="7"/>
      <c r="AB28" s="7"/>
      <c r="AC28" s="7"/>
    </row>
    <row r="29" spans="1:29" ht="24.75" thickTop="1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2"/>
  <sheetViews>
    <sheetView rightToLeft="1" topLeftCell="F1" workbookViewId="0">
      <selection activeCell="M20" sqref="M20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6" spans="1:37" ht="24.75">
      <c r="A6" s="15" t="s">
        <v>35</v>
      </c>
      <c r="B6" s="15" t="s">
        <v>35</v>
      </c>
      <c r="C6" s="15" t="s">
        <v>35</v>
      </c>
      <c r="D6" s="15" t="s">
        <v>35</v>
      </c>
      <c r="E6" s="15" t="s">
        <v>35</v>
      </c>
      <c r="F6" s="15" t="s">
        <v>35</v>
      </c>
      <c r="G6" s="15" t="s">
        <v>35</v>
      </c>
      <c r="H6" s="15" t="s">
        <v>35</v>
      </c>
      <c r="I6" s="15" t="s">
        <v>35</v>
      </c>
      <c r="J6" s="15" t="s">
        <v>35</v>
      </c>
      <c r="K6" s="15" t="s">
        <v>35</v>
      </c>
      <c r="L6" s="15" t="s">
        <v>35</v>
      </c>
      <c r="M6" s="15" t="s">
        <v>35</v>
      </c>
      <c r="O6" s="15" t="s">
        <v>133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.75">
      <c r="A7" s="14" t="s">
        <v>36</v>
      </c>
      <c r="C7" s="14" t="s">
        <v>37</v>
      </c>
      <c r="E7" s="14" t="s">
        <v>38</v>
      </c>
      <c r="G7" s="14" t="s">
        <v>39</v>
      </c>
      <c r="I7" s="14" t="s">
        <v>40</v>
      </c>
      <c r="K7" s="14" t="s">
        <v>41</v>
      </c>
      <c r="M7" s="14" t="s">
        <v>34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42</v>
      </c>
      <c r="AG7" s="14" t="s">
        <v>8</v>
      </c>
      <c r="AI7" s="14" t="s">
        <v>9</v>
      </c>
      <c r="AK7" s="14" t="s">
        <v>13</v>
      </c>
    </row>
    <row r="8" spans="1:37" ht="24.75">
      <c r="A8" s="15" t="s">
        <v>36</v>
      </c>
      <c r="C8" s="15" t="s">
        <v>37</v>
      </c>
      <c r="E8" s="15" t="s">
        <v>38</v>
      </c>
      <c r="G8" s="15" t="s">
        <v>39</v>
      </c>
      <c r="I8" s="15" t="s">
        <v>40</v>
      </c>
      <c r="K8" s="15" t="s">
        <v>41</v>
      </c>
      <c r="M8" s="15" t="s">
        <v>34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42</v>
      </c>
      <c r="AG8" s="15" t="s">
        <v>8</v>
      </c>
      <c r="AI8" s="15" t="s">
        <v>9</v>
      </c>
      <c r="AK8" s="15" t="s">
        <v>13</v>
      </c>
    </row>
    <row r="9" spans="1:37">
      <c r="A9" s="1" t="s">
        <v>43</v>
      </c>
      <c r="C9" s="4" t="s">
        <v>44</v>
      </c>
      <c r="D9" s="4"/>
      <c r="E9" s="4" t="s">
        <v>44</v>
      </c>
      <c r="F9" s="4"/>
      <c r="G9" s="4" t="s">
        <v>45</v>
      </c>
      <c r="H9" s="4"/>
      <c r="I9" s="4" t="s">
        <v>46</v>
      </c>
      <c r="J9" s="4"/>
      <c r="K9" s="6">
        <v>0</v>
      </c>
      <c r="L9" s="4"/>
      <c r="M9" s="6">
        <v>0</v>
      </c>
      <c r="N9" s="4"/>
      <c r="O9" s="6">
        <v>8805</v>
      </c>
      <c r="P9" s="4"/>
      <c r="Q9" s="6">
        <v>7438045751</v>
      </c>
      <c r="R9" s="4"/>
      <c r="S9" s="6">
        <v>8429523521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8805</v>
      </c>
      <c r="AD9" s="4"/>
      <c r="AE9" s="6">
        <v>971760</v>
      </c>
      <c r="AF9" s="4"/>
      <c r="AG9" s="6">
        <v>7438045751</v>
      </c>
      <c r="AH9" s="4"/>
      <c r="AI9" s="6">
        <v>8554795962</v>
      </c>
      <c r="AJ9" s="4"/>
      <c r="AK9" s="9">
        <v>0.18862455331909803</v>
      </c>
    </row>
    <row r="10" spans="1:37">
      <c r="A10" s="1" t="s">
        <v>47</v>
      </c>
      <c r="C10" s="4" t="s">
        <v>44</v>
      </c>
      <c r="D10" s="4"/>
      <c r="E10" s="4" t="s">
        <v>44</v>
      </c>
      <c r="F10" s="4"/>
      <c r="G10" s="4" t="s">
        <v>48</v>
      </c>
      <c r="H10" s="4"/>
      <c r="I10" s="4" t="s">
        <v>49</v>
      </c>
      <c r="J10" s="4"/>
      <c r="K10" s="6">
        <v>16</v>
      </c>
      <c r="L10" s="4"/>
      <c r="M10" s="6">
        <v>16</v>
      </c>
      <c r="N10" s="4"/>
      <c r="O10" s="6">
        <v>7900</v>
      </c>
      <c r="P10" s="4"/>
      <c r="Q10" s="6">
        <v>7674897821</v>
      </c>
      <c r="R10" s="4"/>
      <c r="S10" s="6">
        <v>7701103921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7900</v>
      </c>
      <c r="AD10" s="4"/>
      <c r="AE10" s="6">
        <v>970190</v>
      </c>
      <c r="AF10" s="4"/>
      <c r="AG10" s="6">
        <v>7674897821</v>
      </c>
      <c r="AH10" s="4"/>
      <c r="AI10" s="6">
        <v>7663111809</v>
      </c>
      <c r="AJ10" s="4"/>
      <c r="AK10" s="9">
        <v>0.16896382431884471</v>
      </c>
    </row>
    <row r="11" spans="1:37" ht="24.75" thickBo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">
        <f>SUM(Q9:Q10)</f>
        <v>15112943572</v>
      </c>
      <c r="R11" s="4"/>
      <c r="S11" s="11">
        <f>SUM(S9:S10)</f>
        <v>16130627442</v>
      </c>
      <c r="T11" s="4"/>
      <c r="U11" s="4"/>
      <c r="V11" s="4"/>
      <c r="W11" s="11">
        <f>SUM(W9:W10)</f>
        <v>0</v>
      </c>
      <c r="X11" s="4"/>
      <c r="Y11" s="4"/>
      <c r="Z11" s="4"/>
      <c r="AA11" s="11">
        <f>SUM(AA9:AA10)</f>
        <v>0</v>
      </c>
      <c r="AB11" s="4"/>
      <c r="AC11" s="4"/>
      <c r="AD11" s="4"/>
      <c r="AE11" s="4"/>
      <c r="AF11" s="4"/>
      <c r="AG11" s="11">
        <f>SUM(AG9:AG10)</f>
        <v>15112943572</v>
      </c>
      <c r="AH11" s="4"/>
      <c r="AI11" s="11">
        <f>SUM(AI9:AI10)</f>
        <v>16217907771</v>
      </c>
      <c r="AK11" s="12">
        <f>SUM(AK9:AK10)</f>
        <v>0.35758837763794271</v>
      </c>
    </row>
    <row r="12" spans="1:37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C20" sqref="C20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4" t="s">
        <v>51</v>
      </c>
      <c r="C6" s="15" t="s">
        <v>52</v>
      </c>
      <c r="D6" s="15" t="s">
        <v>52</v>
      </c>
      <c r="E6" s="15" t="s">
        <v>52</v>
      </c>
      <c r="F6" s="15" t="s">
        <v>52</v>
      </c>
      <c r="G6" s="15" t="s">
        <v>52</v>
      </c>
      <c r="H6" s="15" t="s">
        <v>52</v>
      </c>
      <c r="I6" s="15" t="s">
        <v>52</v>
      </c>
      <c r="K6" s="15" t="s">
        <v>133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.75">
      <c r="A7" s="15" t="s">
        <v>51</v>
      </c>
      <c r="C7" s="15" t="s">
        <v>53</v>
      </c>
      <c r="E7" s="15" t="s">
        <v>54</v>
      </c>
      <c r="G7" s="15" t="s">
        <v>55</v>
      </c>
      <c r="I7" s="15" t="s">
        <v>41</v>
      </c>
      <c r="K7" s="15" t="s">
        <v>56</v>
      </c>
      <c r="M7" s="15" t="s">
        <v>57</v>
      </c>
      <c r="O7" s="15" t="s">
        <v>58</v>
      </c>
      <c r="Q7" s="15" t="s">
        <v>56</v>
      </c>
      <c r="S7" s="15" t="s">
        <v>50</v>
      </c>
    </row>
    <row r="8" spans="1:19">
      <c r="A8" s="1" t="s">
        <v>59</v>
      </c>
      <c r="C8" s="4" t="s">
        <v>60</v>
      </c>
      <c r="D8" s="4"/>
      <c r="E8" s="4" t="s">
        <v>61</v>
      </c>
      <c r="F8" s="4"/>
      <c r="G8" s="4" t="s">
        <v>62</v>
      </c>
      <c r="H8" s="4"/>
      <c r="I8" s="6">
        <v>8</v>
      </c>
      <c r="J8" s="4"/>
      <c r="K8" s="6">
        <v>36760330</v>
      </c>
      <c r="L8" s="4"/>
      <c r="M8" s="6">
        <v>240142</v>
      </c>
      <c r="N8" s="4"/>
      <c r="O8" s="6">
        <v>0</v>
      </c>
      <c r="P8" s="4"/>
      <c r="Q8" s="6">
        <v>37000472</v>
      </c>
      <c r="R8" s="4"/>
      <c r="S8" s="9">
        <v>8.1582278929819712E-4</v>
      </c>
    </row>
    <row r="9" spans="1:19">
      <c r="A9" s="1" t="s">
        <v>63</v>
      </c>
      <c r="C9" s="4" t="s">
        <v>64</v>
      </c>
      <c r="D9" s="4"/>
      <c r="E9" s="4" t="s">
        <v>61</v>
      </c>
      <c r="F9" s="4"/>
      <c r="G9" s="4" t="s">
        <v>65</v>
      </c>
      <c r="H9" s="4"/>
      <c r="I9" s="6">
        <v>8</v>
      </c>
      <c r="J9" s="4"/>
      <c r="K9" s="6">
        <v>534833</v>
      </c>
      <c r="L9" s="4"/>
      <c r="M9" s="6">
        <v>637198036</v>
      </c>
      <c r="N9" s="4"/>
      <c r="O9" s="6">
        <v>627125400</v>
      </c>
      <c r="P9" s="4"/>
      <c r="Q9" s="6">
        <v>10607469</v>
      </c>
      <c r="R9" s="4"/>
      <c r="S9" s="9">
        <v>2.3388390685865192E-4</v>
      </c>
    </row>
    <row r="10" spans="1:19">
      <c r="A10" s="1" t="s">
        <v>66</v>
      </c>
      <c r="C10" s="4" t="s">
        <v>67</v>
      </c>
      <c r="D10" s="4"/>
      <c r="E10" s="4" t="s">
        <v>61</v>
      </c>
      <c r="F10" s="4"/>
      <c r="G10" s="4" t="s">
        <v>68</v>
      </c>
      <c r="H10" s="4"/>
      <c r="I10" s="6">
        <v>8</v>
      </c>
      <c r="J10" s="4"/>
      <c r="K10" s="6">
        <v>1403380000</v>
      </c>
      <c r="L10" s="4"/>
      <c r="M10" s="6">
        <v>3412032414</v>
      </c>
      <c r="N10" s="4"/>
      <c r="O10" s="6">
        <v>189637833</v>
      </c>
      <c r="P10" s="4"/>
      <c r="Q10" s="6">
        <v>4625774581</v>
      </c>
      <c r="R10" s="4"/>
      <c r="S10" s="9">
        <v>0.10199362649579495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1440675163</v>
      </c>
      <c r="L11" s="4"/>
      <c r="M11" s="11">
        <f>SUM(M8:M10)</f>
        <v>4049470592</v>
      </c>
      <c r="N11" s="4"/>
      <c r="O11" s="11">
        <f>SUM(O8:O10)</f>
        <v>816763233</v>
      </c>
      <c r="P11" s="4"/>
      <c r="Q11" s="11">
        <f>SUM(Q8:Q10)</f>
        <v>4673382522</v>
      </c>
      <c r="R11" s="4"/>
      <c r="S11" s="12">
        <f>SUM(S8:S10)</f>
        <v>0.1030433331919518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L20" sqref="L20"/>
    </sheetView>
  </sheetViews>
  <sheetFormatPr defaultRowHeight="24"/>
  <cols>
    <col min="1" max="1" width="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4" t="s">
        <v>0</v>
      </c>
      <c r="B2" s="14"/>
      <c r="C2" s="14"/>
      <c r="D2" s="14"/>
      <c r="E2" s="14"/>
      <c r="F2" s="14"/>
      <c r="G2" s="14"/>
    </row>
    <row r="3" spans="1:7" ht="24.75">
      <c r="A3" s="14" t="s">
        <v>69</v>
      </c>
      <c r="B3" s="14"/>
      <c r="C3" s="14"/>
      <c r="D3" s="14"/>
      <c r="E3" s="14"/>
      <c r="F3" s="14"/>
      <c r="G3" s="14"/>
    </row>
    <row r="4" spans="1:7" ht="24.75">
      <c r="A4" s="14" t="s">
        <v>2</v>
      </c>
      <c r="B4" s="14"/>
      <c r="C4" s="14"/>
      <c r="D4" s="14"/>
      <c r="E4" s="14"/>
      <c r="F4" s="14"/>
      <c r="G4" s="14"/>
    </row>
    <row r="6" spans="1:7" ht="24.75">
      <c r="A6" s="15" t="s">
        <v>73</v>
      </c>
      <c r="C6" s="15" t="s">
        <v>56</v>
      </c>
      <c r="E6" s="15" t="s">
        <v>120</v>
      </c>
      <c r="G6" s="15" t="s">
        <v>13</v>
      </c>
    </row>
    <row r="7" spans="1:7">
      <c r="A7" s="1" t="s">
        <v>130</v>
      </c>
      <c r="C7" s="6">
        <v>1852888757</v>
      </c>
      <c r="D7" s="4"/>
      <c r="E7" s="9">
        <f>C7/$C$10</f>
        <v>0.90454612458352213</v>
      </c>
      <c r="F7" s="4"/>
      <c r="G7" s="9">
        <v>4.085431326376078E-2</v>
      </c>
    </row>
    <row r="8" spans="1:7">
      <c r="A8" s="1" t="s">
        <v>131</v>
      </c>
      <c r="C8" s="6">
        <v>186058095</v>
      </c>
      <c r="D8" s="4"/>
      <c r="E8" s="9">
        <f t="shared" ref="E8:E9" si="0">C8/$C$10</f>
        <v>9.0830131136492617E-2</v>
      </c>
      <c r="F8" s="4"/>
      <c r="G8" s="9">
        <v>4.1023918298774388E-3</v>
      </c>
    </row>
    <row r="9" spans="1:7">
      <c r="A9" s="1" t="s">
        <v>132</v>
      </c>
      <c r="C9" s="6">
        <v>9471362</v>
      </c>
      <c r="D9" s="4"/>
      <c r="E9" s="9">
        <f t="shared" si="0"/>
        <v>4.6237442799851999E-3</v>
      </c>
      <c r="F9" s="4"/>
      <c r="G9" s="9">
        <v>2.0883390258624135E-4</v>
      </c>
    </row>
    <row r="10" spans="1:7" ht="24.75" thickBot="1">
      <c r="C10" s="11">
        <f>SUM(C7:C9)</f>
        <v>2048418214</v>
      </c>
      <c r="D10" s="4"/>
      <c r="E10" s="10">
        <f>SUM(E7:E9)</f>
        <v>1</v>
      </c>
      <c r="F10" s="4"/>
      <c r="G10" s="10">
        <f>SUM(G7:G9)</f>
        <v>4.5165538996224462E-2</v>
      </c>
    </row>
    <row r="11" spans="1:7" ht="24.75" thickTop="1">
      <c r="C11" s="4"/>
      <c r="D11" s="4"/>
      <c r="E11" s="4"/>
      <c r="F11" s="4"/>
      <c r="G11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ignoredErrors>
    <ignoredError sqref="F7:F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S16" sqref="M13:S16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5" t="s">
        <v>70</v>
      </c>
      <c r="B6" s="15" t="s">
        <v>70</v>
      </c>
      <c r="C6" s="15" t="s">
        <v>70</v>
      </c>
      <c r="D6" s="15" t="s">
        <v>70</v>
      </c>
      <c r="E6" s="15" t="s">
        <v>70</v>
      </c>
      <c r="F6" s="15" t="s">
        <v>70</v>
      </c>
      <c r="G6" s="15" t="s">
        <v>70</v>
      </c>
      <c r="I6" s="15" t="s">
        <v>71</v>
      </c>
      <c r="J6" s="15" t="s">
        <v>71</v>
      </c>
      <c r="K6" s="15" t="s">
        <v>71</v>
      </c>
      <c r="L6" s="15" t="s">
        <v>71</v>
      </c>
      <c r="M6" s="15" t="s">
        <v>71</v>
      </c>
      <c r="O6" s="15" t="s">
        <v>72</v>
      </c>
      <c r="P6" s="15" t="s">
        <v>72</v>
      </c>
      <c r="Q6" s="15" t="s">
        <v>72</v>
      </c>
      <c r="R6" s="15" t="s">
        <v>72</v>
      </c>
      <c r="S6" s="15" t="s">
        <v>72</v>
      </c>
    </row>
    <row r="7" spans="1:19" ht="24.75">
      <c r="A7" s="15" t="s">
        <v>73</v>
      </c>
      <c r="C7" s="15" t="s">
        <v>74</v>
      </c>
      <c r="E7" s="15" t="s">
        <v>40</v>
      </c>
      <c r="G7" s="15" t="s">
        <v>41</v>
      </c>
      <c r="I7" s="15" t="s">
        <v>75</v>
      </c>
      <c r="K7" s="15" t="s">
        <v>76</v>
      </c>
      <c r="M7" s="15" t="s">
        <v>77</v>
      </c>
      <c r="O7" s="15" t="s">
        <v>75</v>
      </c>
      <c r="Q7" s="15" t="s">
        <v>76</v>
      </c>
      <c r="S7" s="15" t="s">
        <v>77</v>
      </c>
    </row>
    <row r="8" spans="1:19">
      <c r="A8" s="1" t="s">
        <v>47</v>
      </c>
      <c r="C8" s="4" t="s">
        <v>134</v>
      </c>
      <c r="D8" s="4"/>
      <c r="E8" s="4" t="s">
        <v>49</v>
      </c>
      <c r="F8" s="4"/>
      <c r="G8" s="6">
        <v>16</v>
      </c>
      <c r="H8" s="4"/>
      <c r="I8" s="6">
        <v>98777765</v>
      </c>
      <c r="J8" s="4"/>
      <c r="K8" s="4">
        <v>0</v>
      </c>
      <c r="L8" s="4"/>
      <c r="M8" s="6">
        <v>98777765</v>
      </c>
      <c r="N8" s="4"/>
      <c r="O8" s="6">
        <v>176428751</v>
      </c>
      <c r="P8" s="4"/>
      <c r="Q8" s="4">
        <v>0</v>
      </c>
      <c r="R8" s="4"/>
      <c r="S8" s="6">
        <v>176428751</v>
      </c>
    </row>
    <row r="9" spans="1:19">
      <c r="A9" s="1" t="s">
        <v>59</v>
      </c>
      <c r="C9" s="6">
        <v>30</v>
      </c>
      <c r="D9" s="4"/>
      <c r="E9" s="4" t="s">
        <v>134</v>
      </c>
      <c r="F9" s="4"/>
      <c r="G9" s="6">
        <v>8</v>
      </c>
      <c r="H9" s="4"/>
      <c r="I9" s="6">
        <v>240142</v>
      </c>
      <c r="J9" s="4"/>
      <c r="K9" s="6">
        <v>0</v>
      </c>
      <c r="L9" s="4"/>
      <c r="M9" s="6">
        <v>240142</v>
      </c>
      <c r="N9" s="4"/>
      <c r="O9" s="6">
        <v>36441648</v>
      </c>
      <c r="P9" s="4"/>
      <c r="Q9" s="6">
        <v>0</v>
      </c>
      <c r="R9" s="4"/>
      <c r="S9" s="6">
        <v>36441648</v>
      </c>
    </row>
    <row r="10" spans="1:19">
      <c r="A10" s="1" t="s">
        <v>63</v>
      </c>
      <c r="C10" s="6">
        <v>27</v>
      </c>
      <c r="D10" s="4"/>
      <c r="E10" s="4" t="s">
        <v>134</v>
      </c>
      <c r="F10" s="4"/>
      <c r="G10" s="6">
        <v>8</v>
      </c>
      <c r="H10" s="4"/>
      <c r="I10" s="6">
        <v>3516</v>
      </c>
      <c r="J10" s="4"/>
      <c r="K10" s="6">
        <v>0</v>
      </c>
      <c r="L10" s="4"/>
      <c r="M10" s="6">
        <v>3516</v>
      </c>
      <c r="N10" s="4"/>
      <c r="O10" s="6">
        <v>33716130</v>
      </c>
      <c r="P10" s="4"/>
      <c r="Q10" s="6">
        <v>0</v>
      </c>
      <c r="R10" s="4"/>
      <c r="S10" s="6">
        <v>33716130</v>
      </c>
    </row>
    <row r="11" spans="1:19">
      <c r="A11" s="1" t="s">
        <v>66</v>
      </c>
      <c r="C11" s="6">
        <v>17</v>
      </c>
      <c r="D11" s="4"/>
      <c r="E11" s="4" t="s">
        <v>134</v>
      </c>
      <c r="F11" s="4"/>
      <c r="G11" s="6">
        <v>8</v>
      </c>
      <c r="H11" s="4"/>
      <c r="I11" s="6">
        <v>9227704</v>
      </c>
      <c r="J11" s="4"/>
      <c r="K11" s="6">
        <v>0</v>
      </c>
      <c r="L11" s="4"/>
      <c r="M11" s="6">
        <v>9227704</v>
      </c>
      <c r="N11" s="4"/>
      <c r="O11" s="6">
        <v>9227704</v>
      </c>
      <c r="P11" s="4"/>
      <c r="Q11" s="6">
        <v>0</v>
      </c>
      <c r="R11" s="4"/>
      <c r="S11" s="6">
        <v>9227704</v>
      </c>
    </row>
    <row r="12" spans="1:19" ht="24.75" thickBot="1">
      <c r="C12" s="4"/>
      <c r="D12" s="4"/>
      <c r="E12" s="4"/>
      <c r="F12" s="4"/>
      <c r="G12" s="4"/>
      <c r="H12" s="4"/>
      <c r="I12" s="11">
        <f>SUM(I8:I11)</f>
        <v>108249127</v>
      </c>
      <c r="J12" s="4"/>
      <c r="K12" s="13">
        <f>SUM(K8:K11)</f>
        <v>0</v>
      </c>
      <c r="L12" s="4"/>
      <c r="M12" s="11">
        <f>SUM(M8:M11)</f>
        <v>108249127</v>
      </c>
      <c r="N12" s="4"/>
      <c r="O12" s="11">
        <f>SUM(SUM(O8:O11))</f>
        <v>255814233</v>
      </c>
      <c r="P12" s="4"/>
      <c r="Q12" s="13">
        <f>SUM(Q8:Q11)</f>
        <v>0</v>
      </c>
      <c r="R12" s="4"/>
      <c r="S12" s="11">
        <f>SUM(S8:S11)</f>
        <v>255814233</v>
      </c>
    </row>
    <row r="13" spans="1:19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6"/>
      <c r="O13" s="6"/>
      <c r="P13" s="6"/>
      <c r="Q13" s="6"/>
      <c r="R13" s="6"/>
      <c r="S13" s="6"/>
    </row>
    <row r="16" spans="1:19">
      <c r="M16" s="3"/>
      <c r="N16" s="3"/>
      <c r="O16" s="3"/>
      <c r="P16" s="3"/>
      <c r="Q16" s="3"/>
      <c r="R16" s="3"/>
      <c r="S16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3"/>
  <sheetViews>
    <sheetView rightToLeft="1" topLeftCell="A4" workbookViewId="0">
      <selection activeCell="M24" sqref="M24"/>
    </sheetView>
  </sheetViews>
  <sheetFormatPr defaultRowHeight="24"/>
  <cols>
    <col min="1" max="1" width="28.28515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.75">
      <c r="A6" s="14" t="s">
        <v>3</v>
      </c>
      <c r="C6" s="15" t="s">
        <v>79</v>
      </c>
      <c r="D6" s="15" t="s">
        <v>79</v>
      </c>
      <c r="E6" s="15" t="s">
        <v>79</v>
      </c>
      <c r="F6" s="15" t="s">
        <v>79</v>
      </c>
      <c r="G6" s="15" t="s">
        <v>79</v>
      </c>
      <c r="I6" s="15" t="s">
        <v>71</v>
      </c>
      <c r="J6" s="15" t="s">
        <v>71</v>
      </c>
      <c r="K6" s="15" t="s">
        <v>71</v>
      </c>
      <c r="L6" s="15" t="s">
        <v>71</v>
      </c>
      <c r="M6" s="15" t="s">
        <v>71</v>
      </c>
      <c r="O6" s="15" t="s">
        <v>72</v>
      </c>
      <c r="P6" s="15" t="s">
        <v>72</v>
      </c>
      <c r="Q6" s="15" t="s">
        <v>72</v>
      </c>
      <c r="R6" s="15" t="s">
        <v>72</v>
      </c>
      <c r="S6" s="15" t="s">
        <v>72</v>
      </c>
    </row>
    <row r="7" spans="1:19" ht="24.75">
      <c r="A7" s="15" t="s">
        <v>3</v>
      </c>
      <c r="C7" s="15" t="s">
        <v>80</v>
      </c>
      <c r="E7" s="15" t="s">
        <v>81</v>
      </c>
      <c r="G7" s="15" t="s">
        <v>82</v>
      </c>
      <c r="I7" s="15" t="s">
        <v>83</v>
      </c>
      <c r="K7" s="15" t="s">
        <v>76</v>
      </c>
      <c r="M7" s="15" t="s">
        <v>84</v>
      </c>
      <c r="O7" s="15" t="s">
        <v>83</v>
      </c>
      <c r="Q7" s="15" t="s">
        <v>76</v>
      </c>
      <c r="S7" s="15" t="s">
        <v>84</v>
      </c>
    </row>
    <row r="8" spans="1:19">
      <c r="A8" s="1" t="s">
        <v>85</v>
      </c>
      <c r="C8" s="4" t="s">
        <v>86</v>
      </c>
      <c r="D8" s="4"/>
      <c r="E8" s="6">
        <v>27657</v>
      </c>
      <c r="F8" s="4"/>
      <c r="G8" s="6">
        <v>6130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169537410</v>
      </c>
      <c r="P8" s="4"/>
      <c r="Q8" s="6">
        <v>0</v>
      </c>
      <c r="R8" s="4"/>
      <c r="S8" s="6">
        <f>O8-Q8</f>
        <v>169537410</v>
      </c>
    </row>
    <row r="9" spans="1:19">
      <c r="A9" s="1" t="s">
        <v>15</v>
      </c>
      <c r="C9" s="4" t="s">
        <v>87</v>
      </c>
      <c r="D9" s="4"/>
      <c r="E9" s="6">
        <v>361458</v>
      </c>
      <c r="F9" s="4"/>
      <c r="G9" s="6">
        <v>650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234947700</v>
      </c>
      <c r="P9" s="4"/>
      <c r="Q9" s="6">
        <v>0</v>
      </c>
      <c r="R9" s="4"/>
      <c r="S9" s="6">
        <f t="shared" ref="S9:S20" si="0">O9-Q9</f>
        <v>234947700</v>
      </c>
    </row>
    <row r="10" spans="1:19">
      <c r="A10" s="1" t="s">
        <v>88</v>
      </c>
      <c r="C10" s="4" t="s">
        <v>89</v>
      </c>
      <c r="D10" s="4"/>
      <c r="E10" s="6">
        <v>135507</v>
      </c>
      <c r="F10" s="4"/>
      <c r="G10" s="6">
        <v>1700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230361900</v>
      </c>
      <c r="P10" s="4"/>
      <c r="Q10" s="6">
        <v>0</v>
      </c>
      <c r="R10" s="4"/>
      <c r="S10" s="6">
        <f t="shared" si="0"/>
        <v>230361900</v>
      </c>
    </row>
    <row r="11" spans="1:19">
      <c r="A11" s="1" t="s">
        <v>90</v>
      </c>
      <c r="C11" s="4" t="s">
        <v>91</v>
      </c>
      <c r="D11" s="4"/>
      <c r="E11" s="6">
        <v>300000</v>
      </c>
      <c r="F11" s="4"/>
      <c r="G11" s="6">
        <v>420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126000000</v>
      </c>
      <c r="P11" s="4"/>
      <c r="Q11" s="6">
        <v>0</v>
      </c>
      <c r="R11" s="4"/>
      <c r="S11" s="6">
        <f t="shared" si="0"/>
        <v>126000000</v>
      </c>
    </row>
    <row r="12" spans="1:19">
      <c r="A12" s="1" t="s">
        <v>92</v>
      </c>
      <c r="C12" s="4" t="s">
        <v>93</v>
      </c>
      <c r="D12" s="4"/>
      <c r="E12" s="6">
        <v>50000</v>
      </c>
      <c r="F12" s="4"/>
      <c r="G12" s="6">
        <v>6500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325000000</v>
      </c>
      <c r="P12" s="4"/>
      <c r="Q12" s="6">
        <v>0</v>
      </c>
      <c r="R12" s="4"/>
      <c r="S12" s="6">
        <f t="shared" si="0"/>
        <v>325000000</v>
      </c>
    </row>
    <row r="13" spans="1:19">
      <c r="A13" s="1" t="s">
        <v>28</v>
      </c>
      <c r="C13" s="4" t="s">
        <v>87</v>
      </c>
      <c r="D13" s="4"/>
      <c r="E13" s="6">
        <v>100000</v>
      </c>
      <c r="F13" s="4"/>
      <c r="G13" s="6">
        <v>4350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435000000</v>
      </c>
      <c r="P13" s="4"/>
      <c r="Q13" s="6">
        <v>0</v>
      </c>
      <c r="R13" s="4"/>
      <c r="S13" s="6">
        <f t="shared" si="0"/>
        <v>435000000</v>
      </c>
    </row>
    <row r="14" spans="1:19">
      <c r="A14" s="1" t="s">
        <v>19</v>
      </c>
      <c r="C14" s="4" t="s">
        <v>94</v>
      </c>
      <c r="D14" s="4"/>
      <c r="E14" s="6">
        <v>37788</v>
      </c>
      <c r="F14" s="4"/>
      <c r="G14" s="6">
        <v>5650</v>
      </c>
      <c r="H14" s="4"/>
      <c r="I14" s="6">
        <v>213502200</v>
      </c>
      <c r="J14" s="4"/>
      <c r="K14" s="6">
        <v>30249283</v>
      </c>
      <c r="L14" s="4"/>
      <c r="M14" s="6">
        <v>183252917</v>
      </c>
      <c r="N14" s="4"/>
      <c r="O14" s="6">
        <v>213502200</v>
      </c>
      <c r="P14" s="4"/>
      <c r="Q14" s="6">
        <v>30249283</v>
      </c>
      <c r="R14" s="4"/>
      <c r="S14" s="6">
        <f t="shared" si="0"/>
        <v>183252917</v>
      </c>
    </row>
    <row r="15" spans="1:19">
      <c r="A15" s="1" t="s">
        <v>22</v>
      </c>
      <c r="C15" s="4" t="s">
        <v>95</v>
      </c>
      <c r="D15" s="4"/>
      <c r="E15" s="6">
        <v>134821</v>
      </c>
      <c r="F15" s="4"/>
      <c r="G15" s="6">
        <v>1300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175267300</v>
      </c>
      <c r="P15" s="4"/>
      <c r="Q15" s="6">
        <v>0</v>
      </c>
      <c r="R15" s="4"/>
      <c r="S15" s="6">
        <f t="shared" si="0"/>
        <v>175267300</v>
      </c>
    </row>
    <row r="16" spans="1:19">
      <c r="A16" s="1" t="s">
        <v>96</v>
      </c>
      <c r="C16" s="4" t="s">
        <v>97</v>
      </c>
      <c r="D16" s="4"/>
      <c r="E16" s="6">
        <v>27423</v>
      </c>
      <c r="F16" s="4"/>
      <c r="G16" s="6">
        <v>7554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f>207153342-650</f>
        <v>207152692</v>
      </c>
      <c r="P16" s="4"/>
      <c r="Q16" s="6">
        <v>0</v>
      </c>
      <c r="R16" s="4"/>
      <c r="S16" s="6">
        <f t="shared" si="0"/>
        <v>207152692</v>
      </c>
    </row>
    <row r="17" spans="1:19">
      <c r="A17" s="1" t="s">
        <v>21</v>
      </c>
      <c r="C17" s="4" t="s">
        <v>98</v>
      </c>
      <c r="D17" s="4"/>
      <c r="E17" s="6">
        <v>1500000</v>
      </c>
      <c r="F17" s="4"/>
      <c r="G17" s="6">
        <v>135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202500000</v>
      </c>
      <c r="P17" s="4"/>
      <c r="Q17" s="6">
        <v>0</v>
      </c>
      <c r="R17" s="4"/>
      <c r="S17" s="6">
        <f t="shared" si="0"/>
        <v>202500000</v>
      </c>
    </row>
    <row r="18" spans="1:19">
      <c r="A18" s="1" t="s">
        <v>18</v>
      </c>
      <c r="C18" s="4" t="s">
        <v>99</v>
      </c>
      <c r="D18" s="4"/>
      <c r="E18" s="6">
        <v>50000</v>
      </c>
      <c r="F18" s="4"/>
      <c r="G18" s="6">
        <v>6700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335000000</v>
      </c>
      <c r="P18" s="4"/>
      <c r="Q18" s="6">
        <v>0</v>
      </c>
      <c r="R18" s="4"/>
      <c r="S18" s="6">
        <f t="shared" si="0"/>
        <v>335000000</v>
      </c>
    </row>
    <row r="19" spans="1:19">
      <c r="A19" s="1" t="s">
        <v>100</v>
      </c>
      <c r="C19" s="4" t="s">
        <v>101</v>
      </c>
      <c r="D19" s="4"/>
      <c r="E19" s="6">
        <v>350000</v>
      </c>
      <c r="F19" s="4"/>
      <c r="G19" s="6">
        <v>80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28000000</v>
      </c>
      <c r="P19" s="4"/>
      <c r="Q19" s="6">
        <v>1122945</v>
      </c>
      <c r="R19" s="4"/>
      <c r="S19" s="6">
        <f t="shared" si="0"/>
        <v>26877055</v>
      </c>
    </row>
    <row r="20" spans="1:19">
      <c r="A20" s="1" t="s">
        <v>102</v>
      </c>
      <c r="C20" s="4" t="s">
        <v>103</v>
      </c>
      <c r="D20" s="4"/>
      <c r="E20" s="6">
        <v>200000</v>
      </c>
      <c r="F20" s="4"/>
      <c r="G20" s="6">
        <v>1700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340000000</v>
      </c>
      <c r="P20" s="4"/>
      <c r="Q20" s="6">
        <v>0</v>
      </c>
      <c r="R20" s="4"/>
      <c r="S20" s="6">
        <f t="shared" si="0"/>
        <v>340000000</v>
      </c>
    </row>
    <row r="21" spans="1:19" ht="24.75" thickBot="1">
      <c r="C21" s="4"/>
      <c r="D21" s="4"/>
      <c r="E21" s="4"/>
      <c r="F21" s="4"/>
      <c r="G21" s="4"/>
      <c r="H21" s="4"/>
      <c r="I21" s="11">
        <f>SUM(I8:I20)</f>
        <v>213502200</v>
      </c>
      <c r="J21" s="4"/>
      <c r="K21" s="11">
        <f>SUM(K8:K20)</f>
        <v>30249283</v>
      </c>
      <c r="L21" s="4"/>
      <c r="M21" s="11">
        <f>SUM(M8:M20)</f>
        <v>183252917</v>
      </c>
      <c r="N21" s="4"/>
      <c r="O21" s="11">
        <f>SUM(O8:O20)</f>
        <v>3022269202</v>
      </c>
      <c r="P21" s="4"/>
      <c r="Q21" s="11">
        <f>SUM(Q8:Q20)</f>
        <v>31372228</v>
      </c>
      <c r="R21" s="4"/>
      <c r="S21" s="11">
        <f>SUM(S8:S20)</f>
        <v>2990896974</v>
      </c>
    </row>
    <row r="22" spans="1:19" ht="24.75" thickTop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4"/>
      <c r="Q22" s="4"/>
      <c r="R22" s="4"/>
      <c r="S22" s="4"/>
    </row>
    <row r="23" spans="1:19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/>
      <c r="P23" s="4"/>
      <c r="Q23" s="4"/>
      <c r="R23" s="4"/>
      <c r="S2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2"/>
  <sheetViews>
    <sheetView rightToLeft="1" topLeftCell="A17" workbookViewId="0">
      <selection activeCell="Q29" sqref="I29:Q34"/>
    </sheetView>
  </sheetViews>
  <sheetFormatPr defaultRowHeight="24"/>
  <cols>
    <col min="1" max="1" width="39.28515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5.5703125" style="1" bestFit="1" customWidth="1"/>
    <col min="14" max="14" width="1" style="1" customWidth="1"/>
    <col min="15" max="15" width="15.57031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71</v>
      </c>
      <c r="D6" s="15" t="s">
        <v>71</v>
      </c>
      <c r="E6" s="15" t="s">
        <v>71</v>
      </c>
      <c r="F6" s="15" t="s">
        <v>71</v>
      </c>
      <c r="G6" s="15" t="s">
        <v>71</v>
      </c>
      <c r="H6" s="15" t="s">
        <v>71</v>
      </c>
      <c r="I6" s="15" t="s">
        <v>71</v>
      </c>
      <c r="K6" s="15" t="s">
        <v>72</v>
      </c>
      <c r="L6" s="15" t="s">
        <v>72</v>
      </c>
      <c r="M6" s="15" t="s">
        <v>72</v>
      </c>
      <c r="N6" s="15" t="s">
        <v>72</v>
      </c>
      <c r="O6" s="15" t="s">
        <v>72</v>
      </c>
      <c r="P6" s="15" t="s">
        <v>72</v>
      </c>
      <c r="Q6" s="15" t="s">
        <v>72</v>
      </c>
    </row>
    <row r="7" spans="1:17" ht="24.75">
      <c r="A7" s="15" t="s">
        <v>3</v>
      </c>
      <c r="C7" s="15" t="s">
        <v>7</v>
      </c>
      <c r="E7" s="15" t="s">
        <v>104</v>
      </c>
      <c r="G7" s="15" t="s">
        <v>105</v>
      </c>
      <c r="I7" s="15" t="s">
        <v>106</v>
      </c>
      <c r="K7" s="15" t="s">
        <v>7</v>
      </c>
      <c r="M7" s="15" t="s">
        <v>104</v>
      </c>
      <c r="O7" s="15" t="s">
        <v>105</v>
      </c>
      <c r="Q7" s="15" t="s">
        <v>106</v>
      </c>
    </row>
    <row r="8" spans="1:17">
      <c r="A8" s="1" t="s">
        <v>16</v>
      </c>
      <c r="C8" s="3">
        <v>39142</v>
      </c>
      <c r="E8" s="7">
        <v>628771138</v>
      </c>
      <c r="F8" s="7"/>
      <c r="G8" s="7">
        <v>641611143</v>
      </c>
      <c r="H8" s="7"/>
      <c r="I8" s="7">
        <f>E8-G8</f>
        <v>-12840005</v>
      </c>
      <c r="J8" s="7"/>
      <c r="K8" s="7">
        <v>39142</v>
      </c>
      <c r="L8" s="7"/>
      <c r="M8" s="7">
        <v>628771138</v>
      </c>
      <c r="N8" s="7"/>
      <c r="O8" s="7">
        <v>510182753</v>
      </c>
      <c r="P8" s="7"/>
      <c r="Q8" s="7">
        <f>M8-O8</f>
        <v>118588385</v>
      </c>
    </row>
    <row r="9" spans="1:17">
      <c r="A9" s="1" t="s">
        <v>20</v>
      </c>
      <c r="C9" s="3">
        <v>30815</v>
      </c>
      <c r="E9" s="7">
        <v>1078846739</v>
      </c>
      <c r="F9" s="7"/>
      <c r="G9" s="7">
        <v>1079363412</v>
      </c>
      <c r="H9" s="7"/>
      <c r="I9" s="7">
        <f t="shared" ref="I9:I27" si="0">E9-G9</f>
        <v>-516673</v>
      </c>
      <c r="J9" s="7"/>
      <c r="K9" s="7">
        <v>30815</v>
      </c>
      <c r="L9" s="7"/>
      <c r="M9" s="7">
        <v>1078846739</v>
      </c>
      <c r="N9" s="7"/>
      <c r="O9" s="7">
        <v>969730214</v>
      </c>
      <c r="P9" s="7"/>
      <c r="Q9" s="7">
        <f t="shared" ref="Q9:Q27" si="1">M9-O9</f>
        <v>109116525</v>
      </c>
    </row>
    <row r="10" spans="1:17">
      <c r="A10" s="1" t="s">
        <v>18</v>
      </c>
      <c r="C10" s="3">
        <v>76500</v>
      </c>
      <c r="E10" s="7">
        <v>2049408033</v>
      </c>
      <c r="F10" s="7"/>
      <c r="G10" s="7">
        <v>1631216935</v>
      </c>
      <c r="H10" s="7"/>
      <c r="I10" s="7">
        <f t="shared" si="0"/>
        <v>418191098</v>
      </c>
      <c r="J10" s="7"/>
      <c r="K10" s="7">
        <v>76500</v>
      </c>
      <c r="L10" s="7"/>
      <c r="M10" s="7">
        <v>2049408033</v>
      </c>
      <c r="N10" s="7"/>
      <c r="O10" s="7">
        <v>2188509393</v>
      </c>
      <c r="P10" s="7"/>
      <c r="Q10" s="7">
        <f t="shared" si="1"/>
        <v>-139101360</v>
      </c>
    </row>
    <row r="11" spans="1:17">
      <c r="A11" s="1" t="s">
        <v>19</v>
      </c>
      <c r="C11" s="3">
        <v>37788</v>
      </c>
      <c r="E11" s="7">
        <v>1491257507</v>
      </c>
      <c r="F11" s="7"/>
      <c r="G11" s="7">
        <v>1571736019</v>
      </c>
      <c r="H11" s="7"/>
      <c r="I11" s="7">
        <f t="shared" si="0"/>
        <v>-80478512</v>
      </c>
      <c r="J11" s="7"/>
      <c r="K11" s="7">
        <v>37788</v>
      </c>
      <c r="L11" s="7"/>
      <c r="M11" s="7">
        <v>1491257507</v>
      </c>
      <c r="N11" s="7"/>
      <c r="O11" s="7">
        <v>1498496541</v>
      </c>
      <c r="P11" s="7"/>
      <c r="Q11" s="7">
        <f t="shared" si="1"/>
        <v>-7239034</v>
      </c>
    </row>
    <row r="12" spans="1:17">
      <c r="A12" s="1" t="s">
        <v>25</v>
      </c>
      <c r="C12" s="3">
        <v>61353</v>
      </c>
      <c r="E12" s="7">
        <v>1167309356</v>
      </c>
      <c r="F12" s="7"/>
      <c r="G12" s="7">
        <v>1103316767</v>
      </c>
      <c r="H12" s="7"/>
      <c r="I12" s="7">
        <f t="shared" si="0"/>
        <v>63992589</v>
      </c>
      <c r="J12" s="7"/>
      <c r="K12" s="7">
        <v>61353</v>
      </c>
      <c r="L12" s="7"/>
      <c r="M12" s="7">
        <v>1167309356</v>
      </c>
      <c r="N12" s="7"/>
      <c r="O12" s="7">
        <v>1058293881</v>
      </c>
      <c r="P12" s="7"/>
      <c r="Q12" s="7">
        <f t="shared" si="1"/>
        <v>109015475</v>
      </c>
    </row>
    <row r="13" spans="1:17">
      <c r="A13" s="1" t="s">
        <v>32</v>
      </c>
      <c r="C13" s="3">
        <v>14492</v>
      </c>
      <c r="E13" s="7">
        <v>721729207</v>
      </c>
      <c r="F13" s="7"/>
      <c r="G13" s="7">
        <v>648967321</v>
      </c>
      <c r="H13" s="7"/>
      <c r="I13" s="7">
        <f t="shared" si="0"/>
        <v>72761886</v>
      </c>
      <c r="J13" s="7"/>
      <c r="K13" s="7">
        <v>14492</v>
      </c>
      <c r="L13" s="7"/>
      <c r="M13" s="7">
        <v>721729207</v>
      </c>
      <c r="N13" s="7"/>
      <c r="O13" s="7">
        <v>648967321</v>
      </c>
      <c r="P13" s="7"/>
      <c r="Q13" s="7">
        <f t="shared" si="1"/>
        <v>72761886</v>
      </c>
    </row>
    <row r="14" spans="1:17">
      <c r="A14" s="1" t="s">
        <v>28</v>
      </c>
      <c r="C14" s="3">
        <v>85000</v>
      </c>
      <c r="E14" s="7">
        <v>1579197532</v>
      </c>
      <c r="F14" s="7"/>
      <c r="G14" s="7">
        <v>1456414291</v>
      </c>
      <c r="H14" s="7"/>
      <c r="I14" s="7">
        <f t="shared" si="0"/>
        <v>122783241</v>
      </c>
      <c r="J14" s="7"/>
      <c r="K14" s="7">
        <v>85000</v>
      </c>
      <c r="L14" s="7"/>
      <c r="M14" s="7">
        <v>1579197532</v>
      </c>
      <c r="N14" s="7"/>
      <c r="O14" s="7">
        <v>1531419836</v>
      </c>
      <c r="P14" s="7"/>
      <c r="Q14" s="7">
        <f t="shared" si="1"/>
        <v>47777696</v>
      </c>
    </row>
    <row r="15" spans="1:17">
      <c r="A15" s="1" t="s">
        <v>15</v>
      </c>
      <c r="C15" s="3">
        <v>333567</v>
      </c>
      <c r="E15" s="7">
        <v>2380760744</v>
      </c>
      <c r="F15" s="7"/>
      <c r="G15" s="7">
        <v>2468840061</v>
      </c>
      <c r="H15" s="7"/>
      <c r="I15" s="7">
        <f t="shared" si="0"/>
        <v>-88079317</v>
      </c>
      <c r="J15" s="7"/>
      <c r="K15" s="7">
        <v>333567</v>
      </c>
      <c r="L15" s="7"/>
      <c r="M15" s="7">
        <v>2380760744</v>
      </c>
      <c r="N15" s="7"/>
      <c r="O15" s="7">
        <v>1950713036</v>
      </c>
      <c r="P15" s="7"/>
      <c r="Q15" s="7">
        <f t="shared" si="1"/>
        <v>430047708</v>
      </c>
    </row>
    <row r="16" spans="1:17">
      <c r="A16" s="1" t="s">
        <v>21</v>
      </c>
      <c r="C16" s="3">
        <v>1275000</v>
      </c>
      <c r="E16" s="7">
        <v>1154613926</v>
      </c>
      <c r="F16" s="7"/>
      <c r="G16" s="7">
        <v>1011355450</v>
      </c>
      <c r="H16" s="7"/>
      <c r="I16" s="7">
        <f t="shared" si="0"/>
        <v>143258476</v>
      </c>
      <c r="J16" s="7"/>
      <c r="K16" s="7">
        <v>1275000</v>
      </c>
      <c r="L16" s="7"/>
      <c r="M16" s="7">
        <v>1154613926</v>
      </c>
      <c r="N16" s="7"/>
      <c r="O16" s="7">
        <v>1374952212</v>
      </c>
      <c r="P16" s="7"/>
      <c r="Q16" s="7">
        <f t="shared" si="1"/>
        <v>-220338286</v>
      </c>
    </row>
    <row r="17" spans="1:17">
      <c r="A17" s="1" t="s">
        <v>33</v>
      </c>
      <c r="C17" s="3">
        <v>347442</v>
      </c>
      <c r="E17" s="7">
        <v>1336945541</v>
      </c>
      <c r="F17" s="7"/>
      <c r="G17" s="7">
        <v>1218878327</v>
      </c>
      <c r="H17" s="7"/>
      <c r="I17" s="7">
        <f t="shared" si="0"/>
        <v>118067214</v>
      </c>
      <c r="J17" s="7"/>
      <c r="K17" s="7">
        <v>347442</v>
      </c>
      <c r="L17" s="7"/>
      <c r="M17" s="7">
        <v>1336945541</v>
      </c>
      <c r="N17" s="7"/>
      <c r="O17" s="7">
        <v>1218878327</v>
      </c>
      <c r="P17" s="7"/>
      <c r="Q17" s="7">
        <f t="shared" si="1"/>
        <v>118067214</v>
      </c>
    </row>
    <row r="18" spans="1:17">
      <c r="A18" s="1" t="s">
        <v>17</v>
      </c>
      <c r="C18" s="3">
        <v>89041</v>
      </c>
      <c r="E18" s="7">
        <v>976278602</v>
      </c>
      <c r="F18" s="7"/>
      <c r="G18" s="7">
        <v>909957039</v>
      </c>
      <c r="H18" s="7"/>
      <c r="I18" s="7">
        <f t="shared" si="0"/>
        <v>66321563</v>
      </c>
      <c r="J18" s="7"/>
      <c r="K18" s="7">
        <v>89041</v>
      </c>
      <c r="L18" s="7"/>
      <c r="M18" s="7">
        <v>976278602</v>
      </c>
      <c r="N18" s="7"/>
      <c r="O18" s="7">
        <v>862338480</v>
      </c>
      <c r="P18" s="7"/>
      <c r="Q18" s="7">
        <f t="shared" si="1"/>
        <v>113940122</v>
      </c>
    </row>
    <row r="19" spans="1:17">
      <c r="A19" s="1" t="s">
        <v>22</v>
      </c>
      <c r="C19" s="3">
        <v>198249</v>
      </c>
      <c r="E19" s="7">
        <v>2065287505</v>
      </c>
      <c r="F19" s="7"/>
      <c r="G19" s="7">
        <v>1772211307</v>
      </c>
      <c r="H19" s="7"/>
      <c r="I19" s="7">
        <f t="shared" si="0"/>
        <v>293076198</v>
      </c>
      <c r="J19" s="7"/>
      <c r="K19" s="7">
        <v>198249</v>
      </c>
      <c r="L19" s="7"/>
      <c r="M19" s="7">
        <v>2065287505</v>
      </c>
      <c r="N19" s="7"/>
      <c r="O19" s="7">
        <v>1807910395</v>
      </c>
      <c r="P19" s="7"/>
      <c r="Q19" s="7">
        <f t="shared" si="1"/>
        <v>257377110</v>
      </c>
    </row>
    <row r="20" spans="1:17">
      <c r="A20" s="1" t="s">
        <v>26</v>
      </c>
      <c r="C20" s="3">
        <v>26915</v>
      </c>
      <c r="E20" s="7">
        <v>997956119</v>
      </c>
      <c r="F20" s="7"/>
      <c r="G20" s="7">
        <v>922248950</v>
      </c>
      <c r="H20" s="7"/>
      <c r="I20" s="7">
        <f t="shared" si="0"/>
        <v>75707169</v>
      </c>
      <c r="J20" s="7"/>
      <c r="K20" s="7">
        <v>26915</v>
      </c>
      <c r="L20" s="7"/>
      <c r="M20" s="7">
        <v>997956119</v>
      </c>
      <c r="N20" s="7"/>
      <c r="O20" s="7">
        <v>768802038</v>
      </c>
      <c r="P20" s="7"/>
      <c r="Q20" s="7">
        <f t="shared" si="1"/>
        <v>229154081</v>
      </c>
    </row>
    <row r="21" spans="1:17">
      <c r="A21" s="1" t="s">
        <v>29</v>
      </c>
      <c r="C21" s="3">
        <v>54355</v>
      </c>
      <c r="E21" s="7">
        <v>2039152121</v>
      </c>
      <c r="F21" s="7"/>
      <c r="G21" s="7">
        <v>2049486189</v>
      </c>
      <c r="H21" s="7"/>
      <c r="I21" s="7">
        <f t="shared" si="0"/>
        <v>-10334068</v>
      </c>
      <c r="J21" s="7"/>
      <c r="K21" s="7">
        <v>54355</v>
      </c>
      <c r="L21" s="7"/>
      <c r="M21" s="7">
        <v>2039152121</v>
      </c>
      <c r="N21" s="7"/>
      <c r="O21" s="7">
        <v>1613175335</v>
      </c>
      <c r="P21" s="7"/>
      <c r="Q21" s="7">
        <f t="shared" si="1"/>
        <v>425976786</v>
      </c>
    </row>
    <row r="22" spans="1:17">
      <c r="A22" s="1" t="s">
        <v>23</v>
      </c>
      <c r="C22" s="3">
        <v>216052</v>
      </c>
      <c r="E22" s="7">
        <v>938314797</v>
      </c>
      <c r="F22" s="7"/>
      <c r="G22" s="7">
        <v>870339546</v>
      </c>
      <c r="H22" s="7"/>
      <c r="I22" s="7">
        <f t="shared" si="0"/>
        <v>67975251</v>
      </c>
      <c r="J22" s="7"/>
      <c r="K22" s="7">
        <v>216052</v>
      </c>
      <c r="L22" s="7"/>
      <c r="M22" s="7">
        <v>938314797</v>
      </c>
      <c r="N22" s="7"/>
      <c r="O22" s="7">
        <v>898270121</v>
      </c>
      <c r="P22" s="7"/>
      <c r="Q22" s="7">
        <f t="shared" si="1"/>
        <v>40044676</v>
      </c>
    </row>
    <row r="23" spans="1:17">
      <c r="A23" s="1" t="s">
        <v>27</v>
      </c>
      <c r="C23" s="3">
        <v>225640</v>
      </c>
      <c r="E23" s="7">
        <v>841788299</v>
      </c>
      <c r="F23" s="7"/>
      <c r="G23" s="7">
        <v>833467689</v>
      </c>
      <c r="H23" s="7"/>
      <c r="I23" s="7">
        <f t="shared" si="0"/>
        <v>8320610</v>
      </c>
      <c r="J23" s="7"/>
      <c r="K23" s="7">
        <v>225640</v>
      </c>
      <c r="L23" s="7"/>
      <c r="M23" s="7">
        <v>841788299</v>
      </c>
      <c r="N23" s="7"/>
      <c r="O23" s="7">
        <v>800714893</v>
      </c>
      <c r="P23" s="7"/>
      <c r="Q23" s="7">
        <f t="shared" si="1"/>
        <v>41073406</v>
      </c>
    </row>
    <row r="24" spans="1:17">
      <c r="A24" s="1" t="s">
        <v>31</v>
      </c>
      <c r="C24" s="3">
        <v>6960</v>
      </c>
      <c r="E24" s="7">
        <v>115540419</v>
      </c>
      <c r="F24" s="7"/>
      <c r="G24" s="7">
        <v>105854396</v>
      </c>
      <c r="H24" s="7"/>
      <c r="I24" s="7">
        <f t="shared" si="0"/>
        <v>9686023</v>
      </c>
      <c r="J24" s="7"/>
      <c r="K24" s="7">
        <v>6960</v>
      </c>
      <c r="L24" s="7"/>
      <c r="M24" s="7">
        <v>115540419</v>
      </c>
      <c r="N24" s="7"/>
      <c r="O24" s="7">
        <v>95434025</v>
      </c>
      <c r="P24" s="7"/>
      <c r="Q24" s="7">
        <f t="shared" si="1"/>
        <v>20106394</v>
      </c>
    </row>
    <row r="25" spans="1:17">
      <c r="A25" s="1" t="s">
        <v>24</v>
      </c>
      <c r="C25" s="3">
        <v>137395</v>
      </c>
      <c r="E25" s="7">
        <v>2414690195</v>
      </c>
      <c r="F25" s="7"/>
      <c r="G25" s="7">
        <v>2217188824</v>
      </c>
      <c r="H25" s="7"/>
      <c r="I25" s="7">
        <f t="shared" si="0"/>
        <v>197501371</v>
      </c>
      <c r="J25" s="7"/>
      <c r="K25" s="7">
        <v>137395</v>
      </c>
      <c r="L25" s="7"/>
      <c r="M25" s="7">
        <v>2414690195</v>
      </c>
      <c r="N25" s="7"/>
      <c r="O25" s="7">
        <v>1976879648</v>
      </c>
      <c r="P25" s="7"/>
      <c r="Q25" s="7">
        <f t="shared" si="1"/>
        <v>437810547</v>
      </c>
    </row>
    <row r="26" spans="1:17">
      <c r="A26" s="1" t="s">
        <v>43</v>
      </c>
      <c r="C26" s="3">
        <v>8805</v>
      </c>
      <c r="E26" s="7">
        <v>8554795962</v>
      </c>
      <c r="F26" s="7"/>
      <c r="G26" s="7">
        <v>8429523521</v>
      </c>
      <c r="H26" s="7"/>
      <c r="I26" s="7">
        <f t="shared" si="0"/>
        <v>125272441</v>
      </c>
      <c r="J26" s="7"/>
      <c r="K26" s="7">
        <v>8805</v>
      </c>
      <c r="L26" s="7"/>
      <c r="M26" s="7">
        <v>8554795962</v>
      </c>
      <c r="N26" s="7"/>
      <c r="O26" s="7">
        <v>7473143224</v>
      </c>
      <c r="P26" s="7"/>
      <c r="Q26" s="7">
        <f t="shared" si="1"/>
        <v>1081652738</v>
      </c>
    </row>
    <row r="27" spans="1:17">
      <c r="A27" s="1" t="s">
        <v>47</v>
      </c>
      <c r="C27" s="3">
        <v>7900</v>
      </c>
      <c r="E27" s="7">
        <v>7663111809</v>
      </c>
      <c r="F27" s="7"/>
      <c r="G27" s="7">
        <v>7701103921</v>
      </c>
      <c r="H27" s="7"/>
      <c r="I27" s="7">
        <f t="shared" si="0"/>
        <v>-37992112</v>
      </c>
      <c r="J27" s="7"/>
      <c r="K27" s="7">
        <v>7900</v>
      </c>
      <c r="L27" s="7"/>
      <c r="M27" s="7">
        <v>7663111809</v>
      </c>
      <c r="N27" s="7"/>
      <c r="O27" s="7">
        <v>7674897821</v>
      </c>
      <c r="P27" s="7"/>
      <c r="Q27" s="7">
        <f t="shared" si="1"/>
        <v>-11786012</v>
      </c>
    </row>
    <row r="28" spans="1:17" ht="24.75" thickBot="1">
      <c r="E28" s="11">
        <f>SUM(E8:E27)</f>
        <v>40195755551</v>
      </c>
      <c r="F28" s="4"/>
      <c r="G28" s="11">
        <f>SUM(G8:G27)</f>
        <v>38643081108</v>
      </c>
      <c r="H28" s="4"/>
      <c r="I28" s="11">
        <f>SUM(I8:I27)</f>
        <v>1552674443</v>
      </c>
      <c r="J28" s="4"/>
      <c r="K28" s="4"/>
      <c r="L28" s="4"/>
      <c r="M28" s="11">
        <f>SUM(M8:M27)</f>
        <v>40195755551</v>
      </c>
      <c r="N28" s="4"/>
      <c r="O28" s="11">
        <f>SUM(O8:O27)</f>
        <v>36921709494</v>
      </c>
      <c r="P28" s="4"/>
      <c r="Q28" s="11">
        <f>SUM(Q8:Q27)</f>
        <v>3274046057</v>
      </c>
    </row>
    <row r="29" spans="1:17" ht="24.75" thickTop="1">
      <c r="I29" s="7"/>
      <c r="J29" s="7"/>
      <c r="K29" s="7"/>
      <c r="L29" s="7"/>
      <c r="M29" s="7"/>
      <c r="N29" s="7"/>
      <c r="O29" s="7"/>
      <c r="P29" s="7"/>
      <c r="Q29" s="7"/>
    </row>
    <row r="32" spans="1:17">
      <c r="I32" s="7"/>
      <c r="J32" s="7"/>
      <c r="K32" s="7"/>
      <c r="L32" s="7"/>
      <c r="M32" s="7"/>
      <c r="N32" s="7"/>
      <c r="O32" s="7"/>
      <c r="P32" s="7"/>
      <c r="Q32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6"/>
  <sheetViews>
    <sheetView rightToLeft="1" topLeftCell="A27" workbookViewId="0">
      <selection activeCell="A50" sqref="A50"/>
    </sheetView>
  </sheetViews>
  <sheetFormatPr defaultRowHeight="24"/>
  <cols>
    <col min="1" max="1" width="28.8554687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5" style="1" bestFit="1" customWidth="1"/>
    <col min="6" max="6" width="1" style="1" customWidth="1"/>
    <col min="7" max="7" width="1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.75">
      <c r="A6" s="14" t="s">
        <v>3</v>
      </c>
      <c r="C6" s="15" t="s">
        <v>71</v>
      </c>
      <c r="D6" s="15" t="s">
        <v>71</v>
      </c>
      <c r="E6" s="15" t="s">
        <v>71</v>
      </c>
      <c r="F6" s="15" t="s">
        <v>71</v>
      </c>
      <c r="G6" s="15" t="s">
        <v>71</v>
      </c>
      <c r="H6" s="15" t="s">
        <v>71</v>
      </c>
      <c r="I6" s="15" t="s">
        <v>71</v>
      </c>
      <c r="K6" s="15" t="s">
        <v>72</v>
      </c>
      <c r="L6" s="15" t="s">
        <v>72</v>
      </c>
      <c r="M6" s="15" t="s">
        <v>72</v>
      </c>
      <c r="N6" s="15" t="s">
        <v>72</v>
      </c>
      <c r="O6" s="15" t="s">
        <v>72</v>
      </c>
      <c r="P6" s="15" t="s">
        <v>72</v>
      </c>
      <c r="Q6" s="15" t="s">
        <v>72</v>
      </c>
    </row>
    <row r="7" spans="1:17" ht="24.75">
      <c r="A7" s="15" t="s">
        <v>3</v>
      </c>
      <c r="C7" s="15" t="s">
        <v>7</v>
      </c>
      <c r="E7" s="15" t="s">
        <v>104</v>
      </c>
      <c r="G7" s="15" t="s">
        <v>105</v>
      </c>
      <c r="I7" s="15" t="s">
        <v>107</v>
      </c>
      <c r="K7" s="15" t="s">
        <v>7</v>
      </c>
      <c r="M7" s="15" t="s">
        <v>104</v>
      </c>
      <c r="O7" s="15" t="s">
        <v>105</v>
      </c>
      <c r="Q7" s="15" t="s">
        <v>107</v>
      </c>
    </row>
    <row r="8" spans="1:17">
      <c r="A8" s="1" t="s">
        <v>23</v>
      </c>
      <c r="C8" s="7">
        <v>38127</v>
      </c>
      <c r="D8" s="7"/>
      <c r="E8" s="7">
        <v>151721683</v>
      </c>
      <c r="F8" s="7"/>
      <c r="G8" s="7">
        <v>158518991</v>
      </c>
      <c r="H8" s="7"/>
      <c r="I8" s="7">
        <v>-6797308</v>
      </c>
      <c r="J8" s="7"/>
      <c r="K8" s="7">
        <v>76447</v>
      </c>
      <c r="L8" s="7"/>
      <c r="M8" s="7">
        <v>309803478</v>
      </c>
      <c r="N8" s="7"/>
      <c r="O8" s="7">
        <v>317756342</v>
      </c>
      <c r="P8" s="7"/>
      <c r="Q8" s="7">
        <v>-7952864</v>
      </c>
    </row>
    <row r="9" spans="1:17">
      <c r="A9" s="1" t="s">
        <v>27</v>
      </c>
      <c r="C9" s="7">
        <v>39819</v>
      </c>
      <c r="D9" s="7"/>
      <c r="E9" s="7">
        <v>140774326</v>
      </c>
      <c r="F9" s="7"/>
      <c r="G9" s="7">
        <v>141303254</v>
      </c>
      <c r="H9" s="7"/>
      <c r="I9" s="7">
        <v>-528928</v>
      </c>
      <c r="J9" s="7"/>
      <c r="K9" s="7">
        <v>149819</v>
      </c>
      <c r="L9" s="7"/>
      <c r="M9" s="7">
        <v>540650261</v>
      </c>
      <c r="N9" s="7"/>
      <c r="O9" s="7">
        <v>531653539</v>
      </c>
      <c r="P9" s="7"/>
      <c r="Q9" s="7">
        <v>8996722</v>
      </c>
    </row>
    <row r="10" spans="1:17">
      <c r="A10" s="1" t="s">
        <v>28</v>
      </c>
      <c r="C10" s="7">
        <v>15000</v>
      </c>
      <c r="D10" s="7"/>
      <c r="E10" s="7">
        <v>260043481</v>
      </c>
      <c r="F10" s="7"/>
      <c r="G10" s="7">
        <v>270250559</v>
      </c>
      <c r="H10" s="7"/>
      <c r="I10" s="7">
        <v>-10207078</v>
      </c>
      <c r="J10" s="7"/>
      <c r="K10" s="7">
        <v>15000</v>
      </c>
      <c r="L10" s="7"/>
      <c r="M10" s="7">
        <v>260043481</v>
      </c>
      <c r="N10" s="7"/>
      <c r="O10" s="7">
        <v>270250559</v>
      </c>
      <c r="P10" s="7"/>
      <c r="Q10" s="7">
        <v>-10207078</v>
      </c>
    </row>
    <row r="11" spans="1:17">
      <c r="A11" s="1" t="s">
        <v>25</v>
      </c>
      <c r="C11" s="7">
        <v>10827</v>
      </c>
      <c r="D11" s="7"/>
      <c r="E11" s="7">
        <v>190497664</v>
      </c>
      <c r="F11" s="7"/>
      <c r="G11" s="7">
        <v>186757744</v>
      </c>
      <c r="H11" s="7"/>
      <c r="I11" s="7">
        <v>3739920</v>
      </c>
      <c r="J11" s="7"/>
      <c r="K11" s="7">
        <v>10827</v>
      </c>
      <c r="L11" s="7"/>
      <c r="M11" s="7">
        <v>190497664</v>
      </c>
      <c r="N11" s="7"/>
      <c r="O11" s="7">
        <v>186757744</v>
      </c>
      <c r="P11" s="7"/>
      <c r="Q11" s="7">
        <v>3739920</v>
      </c>
    </row>
    <row r="12" spans="1:17">
      <c r="A12" s="1" t="s">
        <v>17</v>
      </c>
      <c r="C12" s="7">
        <v>15713</v>
      </c>
      <c r="D12" s="7"/>
      <c r="E12" s="7">
        <v>153935523</v>
      </c>
      <c r="F12" s="7"/>
      <c r="G12" s="7">
        <v>152176240</v>
      </c>
      <c r="H12" s="7"/>
      <c r="I12" s="7">
        <v>1759283</v>
      </c>
      <c r="J12" s="7"/>
      <c r="K12" s="7">
        <v>15713</v>
      </c>
      <c r="L12" s="7"/>
      <c r="M12" s="7">
        <v>153935523</v>
      </c>
      <c r="N12" s="7"/>
      <c r="O12" s="7">
        <v>152176240</v>
      </c>
      <c r="P12" s="7"/>
      <c r="Q12" s="7">
        <v>1759283</v>
      </c>
    </row>
    <row r="13" spans="1:17">
      <c r="A13" s="1" t="s">
        <v>29</v>
      </c>
      <c r="C13" s="7">
        <v>9592</v>
      </c>
      <c r="D13" s="7"/>
      <c r="E13" s="7">
        <v>349359750</v>
      </c>
      <c r="F13" s="7"/>
      <c r="G13" s="7">
        <v>284676254</v>
      </c>
      <c r="H13" s="7"/>
      <c r="I13" s="7">
        <v>64683496</v>
      </c>
      <c r="J13" s="7"/>
      <c r="K13" s="7">
        <v>48718</v>
      </c>
      <c r="L13" s="7"/>
      <c r="M13" s="7">
        <v>1533022355</v>
      </c>
      <c r="N13" s="7"/>
      <c r="O13" s="7">
        <v>1415238028</v>
      </c>
      <c r="P13" s="7"/>
      <c r="Q13" s="7">
        <v>117784327</v>
      </c>
    </row>
    <row r="14" spans="1:17">
      <c r="A14" s="1" t="s">
        <v>15</v>
      </c>
      <c r="C14" s="7">
        <v>81108</v>
      </c>
      <c r="D14" s="7"/>
      <c r="E14" s="7">
        <v>562908285</v>
      </c>
      <c r="F14" s="7"/>
      <c r="G14" s="7">
        <v>474322800</v>
      </c>
      <c r="H14" s="7"/>
      <c r="I14" s="7">
        <v>88585485</v>
      </c>
      <c r="J14" s="7"/>
      <c r="K14" s="7">
        <v>451095</v>
      </c>
      <c r="L14" s="7"/>
      <c r="M14" s="7">
        <v>3047852273</v>
      </c>
      <c r="N14" s="7"/>
      <c r="O14" s="7">
        <v>2430479002</v>
      </c>
      <c r="P14" s="7"/>
      <c r="Q14" s="7">
        <v>617373271</v>
      </c>
    </row>
    <row r="15" spans="1:17">
      <c r="A15" s="1" t="s">
        <v>24</v>
      </c>
      <c r="C15" s="7">
        <v>24246</v>
      </c>
      <c r="D15" s="7"/>
      <c r="E15" s="7">
        <v>382976591</v>
      </c>
      <c r="F15" s="7"/>
      <c r="G15" s="7">
        <v>348858575</v>
      </c>
      <c r="H15" s="7"/>
      <c r="I15" s="7">
        <v>34118016</v>
      </c>
      <c r="J15" s="7"/>
      <c r="K15" s="7">
        <v>58758</v>
      </c>
      <c r="L15" s="7"/>
      <c r="M15" s="7">
        <v>869647551</v>
      </c>
      <c r="N15" s="7"/>
      <c r="O15" s="7">
        <v>846033122</v>
      </c>
      <c r="P15" s="7"/>
      <c r="Q15" s="7">
        <v>23614429</v>
      </c>
    </row>
    <row r="16" spans="1:17">
      <c r="A16" s="1" t="s">
        <v>22</v>
      </c>
      <c r="C16" s="7">
        <v>34985</v>
      </c>
      <c r="D16" s="7"/>
      <c r="E16" s="7">
        <v>312303267</v>
      </c>
      <c r="F16" s="7"/>
      <c r="G16" s="7">
        <v>319041937</v>
      </c>
      <c r="H16" s="7"/>
      <c r="I16" s="7">
        <v>-6738670</v>
      </c>
      <c r="J16" s="7"/>
      <c r="K16" s="7">
        <v>79938</v>
      </c>
      <c r="L16" s="7"/>
      <c r="M16" s="7">
        <v>804168817</v>
      </c>
      <c r="N16" s="7"/>
      <c r="O16" s="7">
        <v>741166748</v>
      </c>
      <c r="P16" s="7"/>
      <c r="Q16" s="7">
        <v>63002069</v>
      </c>
    </row>
    <row r="17" spans="1:17">
      <c r="A17" s="1" t="s">
        <v>19</v>
      </c>
      <c r="C17" s="7">
        <v>6669</v>
      </c>
      <c r="D17" s="7"/>
      <c r="E17" s="7">
        <v>264363282</v>
      </c>
      <c r="F17" s="7"/>
      <c r="G17" s="7">
        <v>264461560</v>
      </c>
      <c r="H17" s="7"/>
      <c r="I17" s="7">
        <v>-98278</v>
      </c>
      <c r="J17" s="7"/>
      <c r="K17" s="7">
        <v>6669</v>
      </c>
      <c r="L17" s="7"/>
      <c r="M17" s="7">
        <v>264363282</v>
      </c>
      <c r="N17" s="7"/>
      <c r="O17" s="7">
        <v>264461560</v>
      </c>
      <c r="P17" s="7"/>
      <c r="Q17" s="7">
        <v>-98278</v>
      </c>
    </row>
    <row r="18" spans="1:17">
      <c r="A18" s="1" t="s">
        <v>21</v>
      </c>
      <c r="C18" s="7">
        <v>225000</v>
      </c>
      <c r="D18" s="7"/>
      <c r="E18" s="7">
        <v>188099116</v>
      </c>
      <c r="F18" s="7"/>
      <c r="G18" s="7">
        <v>242638625</v>
      </c>
      <c r="H18" s="7"/>
      <c r="I18" s="7">
        <v>-54539509</v>
      </c>
      <c r="J18" s="7"/>
      <c r="K18" s="7">
        <v>646875</v>
      </c>
      <c r="L18" s="7"/>
      <c r="M18" s="7">
        <v>607044605</v>
      </c>
      <c r="N18" s="7"/>
      <c r="O18" s="7">
        <v>697586048</v>
      </c>
      <c r="P18" s="7"/>
      <c r="Q18" s="7">
        <v>-90541443</v>
      </c>
    </row>
    <row r="19" spans="1:17">
      <c r="A19" s="1" t="s">
        <v>30</v>
      </c>
      <c r="C19" s="7">
        <v>74042</v>
      </c>
      <c r="D19" s="7"/>
      <c r="E19" s="7">
        <v>1148182625</v>
      </c>
      <c r="F19" s="7"/>
      <c r="G19" s="7">
        <v>1028976536</v>
      </c>
      <c r="H19" s="7"/>
      <c r="I19" s="7">
        <v>119206089</v>
      </c>
      <c r="J19" s="7"/>
      <c r="K19" s="7">
        <v>74042</v>
      </c>
      <c r="L19" s="7"/>
      <c r="M19" s="7">
        <v>1148182625</v>
      </c>
      <c r="N19" s="7"/>
      <c r="O19" s="7">
        <v>1028976536</v>
      </c>
      <c r="P19" s="7"/>
      <c r="Q19" s="7">
        <v>119206089</v>
      </c>
    </row>
    <row r="20" spans="1:17">
      <c r="A20" s="1" t="s">
        <v>20</v>
      </c>
      <c r="C20" s="7">
        <v>5438</v>
      </c>
      <c r="D20" s="7"/>
      <c r="E20" s="7">
        <v>184602744</v>
      </c>
      <c r="F20" s="7"/>
      <c r="G20" s="7">
        <v>171130712</v>
      </c>
      <c r="H20" s="7"/>
      <c r="I20" s="7">
        <v>13472032</v>
      </c>
      <c r="J20" s="7"/>
      <c r="K20" s="7">
        <v>5438</v>
      </c>
      <c r="L20" s="7"/>
      <c r="M20" s="7">
        <v>184602744</v>
      </c>
      <c r="N20" s="7"/>
      <c r="O20" s="7">
        <v>171130712</v>
      </c>
      <c r="P20" s="7"/>
      <c r="Q20" s="7">
        <v>13472032</v>
      </c>
    </row>
    <row r="21" spans="1:17">
      <c r="A21" s="1" t="s">
        <v>26</v>
      </c>
      <c r="C21" s="7">
        <v>4750</v>
      </c>
      <c r="D21" s="7"/>
      <c r="E21" s="7">
        <v>161427761</v>
      </c>
      <c r="F21" s="7"/>
      <c r="G21" s="7">
        <v>135679349</v>
      </c>
      <c r="H21" s="7"/>
      <c r="I21" s="7">
        <v>25748412</v>
      </c>
      <c r="J21" s="7"/>
      <c r="K21" s="7">
        <v>4750</v>
      </c>
      <c r="L21" s="7"/>
      <c r="M21" s="7">
        <v>161427761</v>
      </c>
      <c r="N21" s="7"/>
      <c r="O21" s="7">
        <v>135679349</v>
      </c>
      <c r="P21" s="7"/>
      <c r="Q21" s="7">
        <v>25748412</v>
      </c>
    </row>
    <row r="22" spans="1:17">
      <c r="A22" s="1" t="s">
        <v>18</v>
      </c>
      <c r="C22" s="7">
        <v>13500</v>
      </c>
      <c r="D22" s="7"/>
      <c r="E22" s="7">
        <v>318046299</v>
      </c>
      <c r="F22" s="7"/>
      <c r="G22" s="7">
        <v>386207540</v>
      </c>
      <c r="H22" s="7"/>
      <c r="I22" s="7">
        <v>-68161241</v>
      </c>
      <c r="J22" s="7"/>
      <c r="K22" s="7">
        <v>21303</v>
      </c>
      <c r="L22" s="7"/>
      <c r="M22" s="7">
        <v>590409694</v>
      </c>
      <c r="N22" s="7"/>
      <c r="O22" s="7">
        <v>604637065</v>
      </c>
      <c r="P22" s="7"/>
      <c r="Q22" s="7">
        <v>-14227371</v>
      </c>
    </row>
    <row r="23" spans="1:17">
      <c r="A23" s="1" t="s">
        <v>90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300000</v>
      </c>
      <c r="L23" s="7"/>
      <c r="M23" s="7">
        <v>1399397074</v>
      </c>
      <c r="N23" s="7"/>
      <c r="O23" s="7">
        <v>2067072947</v>
      </c>
      <c r="P23" s="7"/>
      <c r="Q23" s="7">
        <v>-667675873</v>
      </c>
    </row>
    <row r="24" spans="1:17">
      <c r="A24" s="1" t="s">
        <v>16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26095</v>
      </c>
      <c r="L24" s="7"/>
      <c r="M24" s="7">
        <v>588090268</v>
      </c>
      <c r="N24" s="7"/>
      <c r="O24" s="7">
        <v>340126181</v>
      </c>
      <c r="P24" s="7"/>
      <c r="Q24" s="7">
        <v>247964087</v>
      </c>
    </row>
    <row r="25" spans="1:17">
      <c r="A25" s="1" t="s">
        <v>108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0</v>
      </c>
      <c r="J25" s="7"/>
      <c r="K25" s="7">
        <v>39104</v>
      </c>
      <c r="L25" s="7"/>
      <c r="M25" s="7">
        <v>1103314381</v>
      </c>
      <c r="N25" s="7"/>
      <c r="O25" s="7">
        <v>929929829</v>
      </c>
      <c r="P25" s="7"/>
      <c r="Q25" s="7">
        <v>173384552</v>
      </c>
    </row>
    <row r="26" spans="1:17">
      <c r="A26" s="1" t="s">
        <v>109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0</v>
      </c>
      <c r="J26" s="7"/>
      <c r="K26" s="7">
        <v>163</v>
      </c>
      <c r="L26" s="7"/>
      <c r="M26" s="7">
        <v>11901153</v>
      </c>
      <c r="N26" s="7"/>
      <c r="O26" s="7">
        <v>11896482</v>
      </c>
      <c r="P26" s="7"/>
      <c r="Q26" s="7">
        <v>4671</v>
      </c>
    </row>
    <row r="27" spans="1:17">
      <c r="A27" s="1" t="s">
        <v>110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0</v>
      </c>
      <c r="J27" s="7"/>
      <c r="K27" s="7">
        <v>100712</v>
      </c>
      <c r="L27" s="7"/>
      <c r="M27" s="7">
        <v>318350632</v>
      </c>
      <c r="N27" s="7"/>
      <c r="O27" s="7">
        <v>318350632</v>
      </c>
      <c r="P27" s="7"/>
      <c r="Q27" s="7">
        <v>0</v>
      </c>
    </row>
    <row r="28" spans="1:17">
      <c r="A28" s="1" t="s">
        <v>111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0</v>
      </c>
      <c r="J28" s="7"/>
      <c r="K28" s="7">
        <v>24682</v>
      </c>
      <c r="L28" s="7"/>
      <c r="M28" s="7">
        <v>1214444830</v>
      </c>
      <c r="N28" s="7"/>
      <c r="O28" s="7">
        <v>1095497595</v>
      </c>
      <c r="P28" s="7"/>
      <c r="Q28" s="7">
        <v>118947235</v>
      </c>
    </row>
    <row r="29" spans="1:17">
      <c r="A29" s="1" t="s">
        <v>112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0</v>
      </c>
      <c r="J29" s="7"/>
      <c r="K29" s="7">
        <v>11853</v>
      </c>
      <c r="L29" s="7"/>
      <c r="M29" s="7">
        <v>311156812</v>
      </c>
      <c r="N29" s="7"/>
      <c r="O29" s="7">
        <v>296159058</v>
      </c>
      <c r="P29" s="7"/>
      <c r="Q29" s="7">
        <v>14997754</v>
      </c>
    </row>
    <row r="30" spans="1:17">
      <c r="A30" s="1" t="s">
        <v>92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50000</v>
      </c>
      <c r="L30" s="7"/>
      <c r="M30" s="7">
        <v>1378632270</v>
      </c>
      <c r="N30" s="7"/>
      <c r="O30" s="7">
        <v>1376275992</v>
      </c>
      <c r="P30" s="7"/>
      <c r="Q30" s="7">
        <v>2356278</v>
      </c>
    </row>
    <row r="31" spans="1:17">
      <c r="A31" s="1" t="s">
        <v>113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0</v>
      </c>
      <c r="J31" s="7"/>
      <c r="K31" s="7">
        <v>6960</v>
      </c>
      <c r="L31" s="7"/>
      <c r="M31" s="7">
        <v>88474025</v>
      </c>
      <c r="N31" s="7"/>
      <c r="O31" s="7">
        <v>88474025</v>
      </c>
      <c r="P31" s="7"/>
      <c r="Q31" s="7">
        <v>0</v>
      </c>
    </row>
    <row r="32" spans="1:17">
      <c r="A32" s="1" t="s">
        <v>85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0</v>
      </c>
      <c r="J32" s="7"/>
      <c r="K32" s="7">
        <v>27657</v>
      </c>
      <c r="L32" s="7"/>
      <c r="M32" s="7">
        <v>824773228</v>
      </c>
      <c r="N32" s="7"/>
      <c r="O32" s="7">
        <v>718733847</v>
      </c>
      <c r="P32" s="7"/>
      <c r="Q32" s="7">
        <v>106039381</v>
      </c>
    </row>
    <row r="33" spans="1:17">
      <c r="A33" s="1" t="s">
        <v>88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386277</v>
      </c>
      <c r="L33" s="7"/>
      <c r="M33" s="7">
        <v>2925062950</v>
      </c>
      <c r="N33" s="7"/>
      <c r="O33" s="7">
        <v>3127522029</v>
      </c>
      <c r="P33" s="7"/>
      <c r="Q33" s="7">
        <v>-202459079</v>
      </c>
    </row>
    <row r="34" spans="1:17">
      <c r="A34" s="1" t="s">
        <v>114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130801</v>
      </c>
      <c r="L34" s="7"/>
      <c r="M34" s="7">
        <v>1622251429</v>
      </c>
      <c r="N34" s="7"/>
      <c r="O34" s="7">
        <v>1397825127</v>
      </c>
      <c r="P34" s="7"/>
      <c r="Q34" s="7">
        <v>224426302</v>
      </c>
    </row>
    <row r="35" spans="1:17">
      <c r="A35" s="1" t="s">
        <v>102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400000</v>
      </c>
      <c r="L35" s="7"/>
      <c r="M35" s="7">
        <v>7910813258</v>
      </c>
      <c r="N35" s="7"/>
      <c r="O35" s="7">
        <v>6886247034</v>
      </c>
      <c r="P35" s="7"/>
      <c r="Q35" s="7">
        <v>1024566224</v>
      </c>
    </row>
    <row r="36" spans="1:17">
      <c r="A36" s="1" t="s">
        <v>115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120190</v>
      </c>
      <c r="L36" s="7"/>
      <c r="M36" s="7">
        <v>686980503</v>
      </c>
      <c r="N36" s="7"/>
      <c r="O36" s="7">
        <v>588533207</v>
      </c>
      <c r="P36" s="7"/>
      <c r="Q36" s="7">
        <v>98447296</v>
      </c>
    </row>
    <row r="37" spans="1:17">
      <c r="A37" s="1" t="s">
        <v>116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13047</v>
      </c>
      <c r="L37" s="7"/>
      <c r="M37" s="7">
        <v>215470753</v>
      </c>
      <c r="N37" s="7"/>
      <c r="O37" s="7">
        <v>155298441</v>
      </c>
      <c r="P37" s="7"/>
      <c r="Q37" s="7">
        <v>60172312</v>
      </c>
    </row>
    <row r="38" spans="1:17">
      <c r="A38" s="1" t="s">
        <v>100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700000</v>
      </c>
      <c r="L38" s="7"/>
      <c r="M38" s="7">
        <v>5663367395</v>
      </c>
      <c r="N38" s="7"/>
      <c r="O38" s="7">
        <v>4063686480</v>
      </c>
      <c r="P38" s="7"/>
      <c r="Q38" s="7">
        <v>1599680915</v>
      </c>
    </row>
    <row r="39" spans="1:17">
      <c r="A39" s="1" t="s">
        <v>96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27423</v>
      </c>
      <c r="L39" s="7"/>
      <c r="M39" s="7">
        <v>1341172472</v>
      </c>
      <c r="N39" s="7"/>
      <c r="O39" s="7">
        <v>1374765446</v>
      </c>
      <c r="P39" s="7"/>
      <c r="Q39" s="7">
        <v>-33592974</v>
      </c>
    </row>
    <row r="40" spans="1:17">
      <c r="A40" s="1" t="s">
        <v>43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0</v>
      </c>
      <c r="J40" s="7"/>
      <c r="K40" s="7">
        <v>14021</v>
      </c>
      <c r="L40" s="7"/>
      <c r="M40" s="7">
        <v>12861321176</v>
      </c>
      <c r="N40" s="7"/>
      <c r="O40" s="7">
        <v>11866804321</v>
      </c>
      <c r="P40" s="7"/>
      <c r="Q40" s="7">
        <v>994516855</v>
      </c>
    </row>
    <row r="41" spans="1:17" ht="24.75" thickBot="1">
      <c r="E41" s="8">
        <f>SUM(E8:E40)</f>
        <v>4769242397</v>
      </c>
      <c r="G41" s="8">
        <f>SUM(G8:G40)</f>
        <v>4565000676</v>
      </c>
      <c r="I41" s="8">
        <f>SUM(I8:I40)</f>
        <v>204241721</v>
      </c>
      <c r="M41" s="8">
        <f>SUM(M8:M40)</f>
        <v>51130626723</v>
      </c>
      <c r="O41" s="8">
        <f>SUM(O8:O40)</f>
        <v>46497181267</v>
      </c>
      <c r="Q41" s="8">
        <f>SUM(Q8:Q40)</f>
        <v>4633445456</v>
      </c>
    </row>
    <row r="42" spans="1:17" ht="24.75" thickTop="1">
      <c r="I42" s="7"/>
      <c r="J42" s="7"/>
      <c r="K42" s="7"/>
      <c r="L42" s="7"/>
      <c r="M42" s="7"/>
      <c r="N42" s="7"/>
      <c r="O42" s="7"/>
      <c r="P42" s="7"/>
      <c r="Q42" s="7"/>
    </row>
    <row r="43" spans="1:17">
      <c r="I43" s="4"/>
      <c r="J43" s="4"/>
      <c r="K43" s="4"/>
      <c r="L43" s="4"/>
      <c r="M43" s="4"/>
      <c r="N43" s="4"/>
      <c r="O43" s="4"/>
      <c r="P43" s="4"/>
      <c r="Q43" s="4"/>
    </row>
    <row r="44" spans="1:17">
      <c r="I44" s="4"/>
      <c r="J44" s="4"/>
      <c r="K44" s="4"/>
      <c r="L44" s="4"/>
      <c r="M44" s="4"/>
      <c r="N44" s="4"/>
      <c r="O44" s="4"/>
      <c r="P44" s="4"/>
      <c r="Q44" s="4"/>
    </row>
    <row r="45" spans="1:17">
      <c r="I45" s="7"/>
      <c r="J45" s="7"/>
      <c r="K45" s="7"/>
      <c r="L45" s="7"/>
      <c r="M45" s="7"/>
      <c r="N45" s="7"/>
      <c r="O45" s="7"/>
      <c r="P45" s="7"/>
      <c r="Q45" s="7"/>
    </row>
    <row r="46" spans="1:17">
      <c r="I46" s="4"/>
      <c r="J46" s="4"/>
      <c r="K46" s="4"/>
      <c r="L46" s="4"/>
      <c r="M46" s="4"/>
      <c r="N46" s="4"/>
      <c r="O46" s="4"/>
      <c r="P46" s="4"/>
      <c r="Q46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Gadari, Yasin</cp:lastModifiedBy>
  <dcterms:created xsi:type="dcterms:W3CDTF">2022-12-28T06:56:48Z</dcterms:created>
  <dcterms:modified xsi:type="dcterms:W3CDTF">2022-12-31T11:20:06Z</dcterms:modified>
</cp:coreProperties>
</file>