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0809EA54-B9E3-4838-9874-8205E18C5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6" l="1"/>
  <c r="C10" i="15"/>
  <c r="E8" i="15" s="1"/>
  <c r="G10" i="15"/>
  <c r="E7" i="15"/>
  <c r="C9" i="15"/>
  <c r="C8" i="15"/>
  <c r="C7" i="15"/>
  <c r="E10" i="14"/>
  <c r="C10" i="14"/>
  <c r="K10" i="13"/>
  <c r="K9" i="13"/>
  <c r="K8" i="13"/>
  <c r="G10" i="13"/>
  <c r="G9" i="13"/>
  <c r="G8" i="13"/>
  <c r="I10" i="13"/>
  <c r="E10" i="13"/>
  <c r="Q9" i="12"/>
  <c r="Q8" i="12"/>
  <c r="I8" i="12"/>
  <c r="I9" i="12"/>
  <c r="C9" i="12"/>
  <c r="K9" i="12"/>
  <c r="E9" i="12"/>
  <c r="G9" i="12"/>
  <c r="M9" i="12"/>
  <c r="O9" i="12"/>
  <c r="M35" i="11"/>
  <c r="O35" i="11"/>
  <c r="Q35" i="11"/>
  <c r="S35" i="11"/>
  <c r="S34" i="11"/>
  <c r="M11" i="11"/>
  <c r="I35" i="11"/>
  <c r="I11" i="11"/>
  <c r="S9" i="11"/>
  <c r="S10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8" i="11"/>
  <c r="I9" i="11"/>
  <c r="I10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8" i="11"/>
  <c r="C35" i="11"/>
  <c r="E35" i="11"/>
  <c r="G35" i="11"/>
  <c r="Q31" i="10"/>
  <c r="O31" i="10"/>
  <c r="M31" i="10"/>
  <c r="I31" i="10"/>
  <c r="G31" i="10"/>
  <c r="E3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8" i="9"/>
  <c r="Q26" i="9"/>
  <c r="O26" i="9"/>
  <c r="M26" i="9"/>
  <c r="G26" i="9"/>
  <c r="E26" i="9"/>
  <c r="I10" i="8"/>
  <c r="M10" i="8" s="1"/>
  <c r="S15" i="8"/>
  <c r="S9" i="8"/>
  <c r="S10" i="8"/>
  <c r="S11" i="8"/>
  <c r="S12" i="8"/>
  <c r="S13" i="8"/>
  <c r="S14" i="8"/>
  <c r="S16" i="8"/>
  <c r="S17" i="8"/>
  <c r="S18" i="8"/>
  <c r="S8" i="8"/>
  <c r="M9" i="8"/>
  <c r="M11" i="8"/>
  <c r="M12" i="8"/>
  <c r="M13" i="8"/>
  <c r="M14" i="8"/>
  <c r="M15" i="8"/>
  <c r="M16" i="8"/>
  <c r="M17" i="8"/>
  <c r="M18" i="8"/>
  <c r="M8" i="8"/>
  <c r="Q19" i="8"/>
  <c r="O19" i="8"/>
  <c r="K19" i="8"/>
  <c r="I19" i="8"/>
  <c r="I10" i="7"/>
  <c r="K10" i="7"/>
  <c r="M10" i="7"/>
  <c r="O10" i="7"/>
  <c r="Q10" i="7"/>
  <c r="S10" i="7"/>
  <c r="Q10" i="6"/>
  <c r="O10" i="6"/>
  <c r="M10" i="6"/>
  <c r="K10" i="6"/>
  <c r="AC9" i="3"/>
  <c r="AK10" i="3"/>
  <c r="S10" i="3"/>
  <c r="Q10" i="3"/>
  <c r="W10" i="3"/>
  <c r="AA10" i="3"/>
  <c r="AG10" i="3"/>
  <c r="AI10" i="3"/>
  <c r="Y28" i="1"/>
  <c r="E28" i="1"/>
  <c r="G28" i="1"/>
  <c r="K28" i="1"/>
  <c r="O28" i="1"/>
  <c r="U28" i="1"/>
  <c r="W28" i="1"/>
  <c r="E9" i="15" l="1"/>
  <c r="E10" i="15" s="1"/>
  <c r="S11" i="11"/>
  <c r="U10" i="11" s="1"/>
  <c r="U16" i="11"/>
  <c r="U27" i="11"/>
  <c r="U34" i="11"/>
  <c r="U18" i="11"/>
  <c r="I26" i="9"/>
  <c r="M19" i="8"/>
  <c r="S19" i="8"/>
  <c r="U13" i="11" l="1"/>
  <c r="U22" i="11"/>
  <c r="U15" i="11"/>
  <c r="U31" i="11"/>
  <c r="U9" i="11"/>
  <c r="U24" i="11"/>
  <c r="U25" i="11"/>
  <c r="U17" i="11"/>
  <c r="U26" i="11"/>
  <c r="U19" i="11"/>
  <c r="U8" i="11"/>
  <c r="U21" i="11"/>
  <c r="U32" i="11"/>
  <c r="U33" i="11"/>
  <c r="U14" i="11"/>
  <c r="U30" i="11"/>
  <c r="U23" i="11"/>
  <c r="U12" i="11"/>
  <c r="U29" i="11"/>
  <c r="U11" i="11"/>
  <c r="U35" i="11" s="1"/>
  <c r="U20" i="11"/>
  <c r="U28" i="11"/>
  <c r="K12" i="11"/>
  <c r="K9" i="11"/>
  <c r="K13" i="11"/>
  <c r="K17" i="11"/>
  <c r="K21" i="11"/>
  <c r="K25" i="11"/>
  <c r="K29" i="11"/>
  <c r="K33" i="11"/>
  <c r="K10" i="11"/>
  <c r="K14" i="11"/>
  <c r="K18" i="11"/>
  <c r="K22" i="11"/>
  <c r="K26" i="11"/>
  <c r="K30" i="11"/>
  <c r="K34" i="11"/>
  <c r="K15" i="11"/>
  <c r="K19" i="11"/>
  <c r="K23" i="11"/>
  <c r="K27" i="11"/>
  <c r="K31" i="11"/>
  <c r="K8" i="11"/>
  <c r="K16" i="11"/>
  <c r="K20" i="11"/>
  <c r="K24" i="11"/>
  <c r="K28" i="11"/>
  <c r="K32" i="11"/>
  <c r="K11" i="11"/>
  <c r="K35" i="11" l="1"/>
</calcChain>
</file>

<file path=xl/sharedStrings.xml><?xml version="1.0" encoding="utf-8"?>
<sst xmlns="http://schemas.openxmlformats.org/spreadsheetml/2006/main" count="503" uniqueCount="121">
  <si>
    <t>صندوق سرمایه گذاری تعالی دانش مالی اسلامی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</si>
  <si>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</si>
  <si>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</si>
  <si>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</si>
  <si>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</si>
  <si>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</si>
  <si>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</si>
  <si>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</si>
  <si>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</si>
  <si>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</si>
  <si>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</si>
  <si>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</si>
  <si>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</si>
  <si>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</si>
  <si>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</si>
  <si>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آهن و فولاد غدیر ایرانیان</t>
  </si>
  <si>
    <t>پالایش نفت اصفهان</t>
  </si>
  <si>
    <t>پالایش نفت تبریز</t>
  </si>
  <si>
    <t>پویا زرکان آق دره</t>
  </si>
  <si>
    <t>ح . سرمایه‌گذاری‌ سپه‌</t>
  </si>
  <si>
    <t>حمل و نقل گهرترابر سیرجان</t>
  </si>
  <si>
    <t>زرین معدن آسیا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</si>
  <si>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</si>
  <si>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</si>
  <si>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</si>
  <si>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</si>
  <si>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صنایع مس افق کرمان</t>
  </si>
  <si>
    <t>فجر انرژی خلیج فارس</t>
  </si>
  <si>
    <t>فولاد مبارکه اصفهان</t>
  </si>
  <si>
    <t>گسترش نفت و گاز پارسیان</t>
  </si>
  <si>
    <t>مبین انرژی خلیج فارس</t>
  </si>
  <si>
    <t>تولیدمواداولیه‌داروپخش‌</t>
  </si>
  <si>
    <t>سیمان‌هگمتان‌</t>
  </si>
  <si>
    <t>تولید ژلاتین کپسول ایران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</si>
  <si>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</si>
  <si>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</si>
  <si>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</si>
  <si>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</si>
  <si>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</si>
  <si>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</si>
  <si>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</si>
  <si>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</si>
  <si>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</si>
  <si>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</si>
  <si>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</si>
  <si>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</si>
  <si>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</si>
  <si>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</si>
  <si>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</si>
  <si>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</si>
  <si>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</si>
  <si>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</si>
  <si>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</si>
  <si>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</si>
  <si>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</si>
  <si>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</si>
  <si>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</si>
  <si>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</si>
  <si>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</si>
  <si>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</si>
  <si>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</si>
  <si>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</si>
  <si>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</si>
  <si>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</si>
  <si>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</si>
  <si>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</si>
  <si>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</si>
  <si>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</si>
  <si>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</si>
  <si>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</si>
  <si>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</si>
  <si>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</si>
  <si>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</si>
  <si>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</si>
  <si>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</si>
  <si>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</si>
  <si>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</si>
  <si>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</si>
  <si>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</si>
  <si>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</si>
  <si>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</si>
  <si>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</si>
  <si>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1401/05/11</t>
  </si>
  <si>
    <t>1401/04/15</t>
  </si>
  <si>
    <t>1401/04/26</t>
  </si>
  <si>
    <t>1401/05/30</t>
  </si>
  <si>
    <t>سیمان ساوه</t>
  </si>
  <si>
    <t>1401/02/26</t>
  </si>
  <si>
    <t>1401/03/01</t>
  </si>
  <si>
    <t>1401/04/01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</si>
  <si>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</si>
  <si>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</si>
  <si>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</si>
  <si>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</si>
  <si>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</si>
  <si>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 گذاری‌ پارس‌ توشه‌</t>
  </si>
  <si>
    <t>ح . سیمان‌ارومیه‌</t>
  </si>
  <si>
    <t>سیمان خوزستان</t>
  </si>
  <si>
    <t>ح. پالایش نفت تبریز</t>
  </si>
  <si>
    <t>پتروشیمی تندگویان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</si>
  <si>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</si>
  <si>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</si>
  <si>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</si>
  <si>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</si>
  <si>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</si>
  <si>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</si>
  <si>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</si>
  <si>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</si>
  <si>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</si>
  <si>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</si>
  <si>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</si>
  <si>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</si>
  <si>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</si>
  <si>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</si>
  <si>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</si>
  <si>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</si>
  <si>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</si>
  <si>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</si>
  <si>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</si>
  <si>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>از ابتدای سال مالی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</si>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</sst>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34</xdr:row>
          <xdr:rowOff>171450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540F05D6-12B4-F354-6847-29F1E3F2F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493C-67F1-4627-95A4-5D48A2F3FA79}">
  <dimension ref="A1"/>
  <sheetViews>
    <sheetView rightToLeft="1" tabSelected="1" workbookViewId="0">
      <selection activeCell="N20" sqref="N20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171450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G23" sqref="G23"/>
    </sheetView>
  </sheetViews>
  <sheetFormatPr defaultRowHeight="24"/>
  <cols>
    <col min="1" max="1" width="28.85546875" style="1" bestFit="1" customWidth="1"/>
    <col min="2" max="2" width="1" style="1" customWidth="1"/>
    <col min="3" max="3" width="17.85546875" style="1" customWidth="1"/>
    <col min="4" max="4" width="1" style="1" customWidth="1"/>
    <col min="5" max="5" width="17.85546875" style="1" customWidth="1"/>
    <col min="6" max="6" width="1" style="1" customWidth="1"/>
    <col min="7" max="7" width="17.85546875" style="1" customWidth="1"/>
    <col min="8" max="8" width="1" style="1" customWidth="1"/>
    <col min="9" max="9" width="17.85546875" style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6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24.75">
      <c r="A6" s="20" t="s">
        <v>67</v>
      </c>
      <c r="C6" s="21" t="s">
        <v>65</v>
      </c>
      <c r="D6" s="21" t="s">
        <v>65</v>
      </c>
      <c r="E6" s="21" t="s">
        <v>65</v>
      </c>
      <c r="F6" s="21" t="s">
        <v>65</v>
      </c>
      <c r="G6" s="21" t="s">
        <v>65</v>
      </c>
      <c r="H6" s="21" t="s">
        <v>65</v>
      </c>
      <c r="I6" s="21" t="s">
        <v>65</v>
      </c>
      <c r="K6" s="21" t="s">
        <v>66</v>
      </c>
      <c r="L6" s="21" t="s">
        <v>66</v>
      </c>
      <c r="M6" s="21" t="s">
        <v>66</v>
      </c>
      <c r="N6" s="21" t="s">
        <v>66</v>
      </c>
      <c r="O6" s="21" t="s">
        <v>66</v>
      </c>
      <c r="P6" s="21" t="s">
        <v>66</v>
      </c>
      <c r="Q6" s="21" t="s">
        <v>66</v>
      </c>
    </row>
    <row r="7" spans="1:17" ht="24.75">
      <c r="A7" s="21" t="s">
        <v>67</v>
      </c>
      <c r="C7" s="21" t="s">
        <v>105</v>
      </c>
      <c r="D7" s="4"/>
      <c r="E7" s="21" t="s">
        <v>102</v>
      </c>
      <c r="F7" s="4"/>
      <c r="G7" s="21" t="s">
        <v>103</v>
      </c>
      <c r="H7" s="4"/>
      <c r="I7" s="21" t="s">
        <v>106</v>
      </c>
      <c r="J7" s="4"/>
      <c r="K7" s="21" t="s">
        <v>105</v>
      </c>
      <c r="L7" s="4"/>
      <c r="M7" s="21" t="s">
        <v>102</v>
      </c>
      <c r="N7" s="4"/>
      <c r="O7" s="21" t="s">
        <v>103</v>
      </c>
      <c r="P7" s="4"/>
      <c r="Q7" s="21" t="s">
        <v>106</v>
      </c>
    </row>
    <row r="8" spans="1:17">
      <c r="A8" s="1" t="s">
        <v>43</v>
      </c>
      <c r="C8" s="5">
        <v>0</v>
      </c>
      <c r="D8" s="4"/>
      <c r="E8" s="5">
        <v>285523480</v>
      </c>
      <c r="F8" s="4"/>
      <c r="G8" s="5">
        <v>33066721</v>
      </c>
      <c r="H8" s="4"/>
      <c r="I8" s="5">
        <f>C8+E8+G8</f>
        <v>318590201</v>
      </c>
      <c r="J8" s="4"/>
      <c r="K8" s="5">
        <v>0</v>
      </c>
      <c r="L8" s="4"/>
      <c r="M8" s="5">
        <v>1208633399</v>
      </c>
      <c r="N8" s="4"/>
      <c r="O8" s="5">
        <v>150791076</v>
      </c>
      <c r="P8" s="4"/>
      <c r="Q8" s="5">
        <f>K8+M8+O8</f>
        <v>1359424475</v>
      </c>
    </row>
    <row r="9" spans="1:17" ht="24.75" thickBot="1">
      <c r="C9" s="11">
        <f>SUM(C8)</f>
        <v>0</v>
      </c>
      <c r="D9" s="4"/>
      <c r="E9" s="11">
        <f>SUM(E8)</f>
        <v>285523480</v>
      </c>
      <c r="F9" s="4"/>
      <c r="G9" s="11">
        <f>SUM(G8)</f>
        <v>33066721</v>
      </c>
      <c r="H9" s="4"/>
      <c r="I9" s="11">
        <f>SUM(I8)</f>
        <v>318590201</v>
      </c>
      <c r="J9" s="4"/>
      <c r="K9" s="11">
        <f>SUM(K8)</f>
        <v>0</v>
      </c>
      <c r="L9" s="4"/>
      <c r="M9" s="11">
        <f>SUM(M8)</f>
        <v>1208633399</v>
      </c>
      <c r="N9" s="4"/>
      <c r="O9" s="11">
        <f>SUM(O8)</f>
        <v>150791076</v>
      </c>
      <c r="P9" s="4"/>
      <c r="Q9" s="11">
        <f>SUM(Q8)</f>
        <v>1359424475</v>
      </c>
    </row>
    <row r="10" spans="1:17" ht="24.75" thickTop="1">
      <c r="C10" s="4"/>
      <c r="D10" s="4"/>
      <c r="E10" s="5"/>
      <c r="F10" s="4"/>
      <c r="G10" s="5"/>
      <c r="H10" s="4"/>
      <c r="I10" s="5"/>
      <c r="J10" s="4"/>
      <c r="K10" s="4"/>
      <c r="L10" s="4"/>
      <c r="M10" s="5"/>
      <c r="N10" s="4"/>
      <c r="O10" s="5"/>
      <c r="P10" s="4"/>
      <c r="Q10" s="4"/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1" t="s">
        <v>107</v>
      </c>
      <c r="B6" s="21" t="s">
        <v>107</v>
      </c>
      <c r="C6" s="21" t="s">
        <v>107</v>
      </c>
      <c r="E6" s="21" t="s">
        <v>65</v>
      </c>
      <c r="F6" s="21" t="s">
        <v>65</v>
      </c>
      <c r="G6" s="21" t="s">
        <v>65</v>
      </c>
      <c r="I6" s="21" t="s">
        <v>66</v>
      </c>
      <c r="J6" s="21" t="s">
        <v>66</v>
      </c>
      <c r="K6" s="21" t="s">
        <v>66</v>
      </c>
    </row>
    <row r="7" spans="1:11" ht="24.75">
      <c r="A7" s="21" t="s">
        <v>108</v>
      </c>
      <c r="C7" s="21" t="s">
        <v>50</v>
      </c>
      <c r="E7" s="21" t="s">
        <v>109</v>
      </c>
      <c r="G7" s="21" t="s">
        <v>110</v>
      </c>
      <c r="I7" s="21" t="s">
        <v>109</v>
      </c>
      <c r="K7" s="21" t="s">
        <v>110</v>
      </c>
    </row>
    <row r="8" spans="1:11">
      <c r="A8" s="1" t="s">
        <v>56</v>
      </c>
      <c r="C8" s="4" t="s">
        <v>57</v>
      </c>
      <c r="D8" s="4"/>
      <c r="E8" s="5">
        <v>243206</v>
      </c>
      <c r="F8" s="4"/>
      <c r="G8" s="8">
        <f>E8/$E$10</f>
        <v>3.7596522283814895E-2</v>
      </c>
      <c r="H8" s="4"/>
      <c r="I8" s="5">
        <v>35482705</v>
      </c>
      <c r="J8" s="4"/>
      <c r="K8" s="8">
        <f>I8/$I$10</f>
        <v>0.61970570135382452</v>
      </c>
    </row>
    <row r="9" spans="1:11">
      <c r="A9" s="1" t="s">
        <v>60</v>
      </c>
      <c r="C9" s="4" t="s">
        <v>61</v>
      </c>
      <c r="D9" s="4"/>
      <c r="E9" s="5">
        <v>6225637</v>
      </c>
      <c r="F9" s="4"/>
      <c r="G9" s="8">
        <f>E9/$E$10</f>
        <v>0.96240347771618506</v>
      </c>
      <c r="H9" s="4"/>
      <c r="I9" s="5">
        <v>21774643</v>
      </c>
      <c r="J9" s="4"/>
      <c r="K9" s="8">
        <f>I9/$I$10</f>
        <v>0.38029429864617553</v>
      </c>
    </row>
    <row r="10" spans="1:11" ht="24.75" thickBot="1">
      <c r="C10" s="4"/>
      <c r="D10" s="4"/>
      <c r="E10" s="11">
        <f>SUM(E8:E9)</f>
        <v>6468843</v>
      </c>
      <c r="F10" s="4"/>
      <c r="G10" s="13">
        <f>SUM(G8:G9)</f>
        <v>1</v>
      </c>
      <c r="H10" s="4"/>
      <c r="I10" s="11">
        <f>SUM(I8:I9)</f>
        <v>57257348</v>
      </c>
      <c r="J10" s="4"/>
      <c r="K10" s="13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5" sqref="E5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63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2" t="s">
        <v>65</v>
      </c>
      <c r="E5" s="2" t="s">
        <v>119</v>
      </c>
    </row>
    <row r="6" spans="1:5" ht="24.75">
      <c r="A6" s="20" t="s">
        <v>111</v>
      </c>
      <c r="C6" s="22"/>
      <c r="E6" s="17" t="s">
        <v>120</v>
      </c>
    </row>
    <row r="7" spans="1:5" ht="24.75">
      <c r="A7" s="21" t="s">
        <v>111</v>
      </c>
      <c r="C7" s="21" t="s">
        <v>53</v>
      </c>
      <c r="E7" s="21" t="s">
        <v>53</v>
      </c>
    </row>
    <row r="8" spans="1:5">
      <c r="A8" s="1" t="s">
        <v>112</v>
      </c>
      <c r="C8" s="5">
        <v>0</v>
      </c>
      <c r="D8" s="4"/>
      <c r="E8" s="5">
        <v>6382494</v>
      </c>
    </row>
    <row r="9" spans="1:5">
      <c r="A9" s="1" t="s">
        <v>113</v>
      </c>
      <c r="C9" s="5">
        <v>0</v>
      </c>
      <c r="D9" s="4"/>
      <c r="E9" s="5">
        <v>326687</v>
      </c>
    </row>
    <row r="10" spans="1:5" ht="24.75" thickBot="1">
      <c r="A10" s="1" t="s">
        <v>72</v>
      </c>
      <c r="C10" s="11">
        <f>SUM(C8:C9)</f>
        <v>0</v>
      </c>
      <c r="D10" s="4"/>
      <c r="E10" s="11">
        <f>SUM(E8:E9)</f>
        <v>6709181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L17" sqref="L17"/>
    </sheetView>
  </sheetViews>
  <sheetFormatPr defaultRowHeight="24"/>
  <cols>
    <col min="1" max="1" width="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7109375" style="1" customWidth="1"/>
    <col min="11" max="11" width="11.28515625" style="1" bestFit="1" customWidth="1"/>
    <col min="12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</row>
    <row r="3" spans="1:11" ht="24.75">
      <c r="A3" s="22" t="s">
        <v>63</v>
      </c>
      <c r="B3" s="22"/>
      <c r="C3" s="22"/>
      <c r="D3" s="22"/>
      <c r="E3" s="22"/>
      <c r="F3" s="22"/>
      <c r="G3" s="22"/>
    </row>
    <row r="4" spans="1:11" ht="24.75">
      <c r="A4" s="22" t="s">
        <v>2</v>
      </c>
      <c r="B4" s="22"/>
      <c r="C4" s="22"/>
      <c r="D4" s="22"/>
      <c r="E4" s="22"/>
      <c r="F4" s="22"/>
      <c r="G4" s="22"/>
    </row>
    <row r="6" spans="1:11" ht="24.75">
      <c r="A6" s="21" t="s">
        <v>67</v>
      </c>
      <c r="C6" s="21" t="s">
        <v>53</v>
      </c>
      <c r="E6" s="21" t="s">
        <v>104</v>
      </c>
      <c r="G6" s="21" t="s">
        <v>13</v>
      </c>
      <c r="J6" s="3"/>
    </row>
    <row r="7" spans="1:11">
      <c r="A7" s="1" t="s">
        <v>114</v>
      </c>
      <c r="C7" s="14">
        <f>'سرمایه‌گذاری در سهام'!I35</f>
        <v>-497137293</v>
      </c>
      <c r="D7" s="14"/>
      <c r="E7" s="8">
        <f>C7/$C$10</f>
        <v>2.889018780055113</v>
      </c>
      <c r="G7" s="8">
        <v>-1.2207776778348216E-2</v>
      </c>
      <c r="J7" s="3"/>
      <c r="K7" s="3"/>
    </row>
    <row r="8" spans="1:11">
      <c r="A8" s="1" t="s">
        <v>115</v>
      </c>
      <c r="C8" s="14">
        <f>'سرمایه‌گذاری در اوراق بهادار'!I9</f>
        <v>318590201</v>
      </c>
      <c r="D8" s="14"/>
      <c r="E8" s="8">
        <f t="shared" ref="E8:E9" si="0">C8/$C$10</f>
        <v>-1.8514263298901885</v>
      </c>
      <c r="G8" s="8">
        <v>7.8233480214430235E-3</v>
      </c>
      <c r="J8" s="3"/>
      <c r="K8" s="3"/>
    </row>
    <row r="9" spans="1:11">
      <c r="A9" s="1" t="s">
        <v>116</v>
      </c>
      <c r="C9" s="14">
        <f>'درآمد سپرده بانکی'!E10</f>
        <v>6468843</v>
      </c>
      <c r="D9" s="14"/>
      <c r="E9" s="8">
        <f t="shared" si="0"/>
        <v>-3.7592450164924678E-2</v>
      </c>
      <c r="G9" s="8">
        <v>1.5884986395132584E-4</v>
      </c>
      <c r="J9" s="3"/>
    </row>
    <row r="10" spans="1:11" ht="24.75" thickBot="1">
      <c r="C10" s="15">
        <f>SUM(C7:C9)</f>
        <v>-172078249</v>
      </c>
      <c r="D10" s="14"/>
      <c r="E10" s="13">
        <f>SUM(E7:E9)</f>
        <v>0.99999999999999989</v>
      </c>
      <c r="G10" s="13">
        <f>SUM(G7:G9)</f>
        <v>-4.225578892953866E-3</v>
      </c>
      <c r="J10" s="3"/>
    </row>
    <row r="11" spans="1:11" ht="24.75" thickTop="1">
      <c r="C11" s="14"/>
      <c r="D11" s="14"/>
      <c r="E11" s="14"/>
      <c r="G11" s="4"/>
    </row>
    <row r="12" spans="1:11">
      <c r="C12" s="14"/>
      <c r="D12" s="14"/>
      <c r="E12" s="1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2"/>
  <sheetViews>
    <sheetView rightToLeft="1" topLeftCell="A18" workbookViewId="0">
      <selection activeCell="A29" sqref="A29:AB32"/>
    </sheetView>
  </sheetViews>
  <sheetFormatPr defaultRowHeight="24"/>
  <cols>
    <col min="1" max="1" width="26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6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6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6" ht="24.75">
      <c r="A6" s="20" t="s">
        <v>3</v>
      </c>
      <c r="C6" s="21" t="s">
        <v>117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6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6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6">
      <c r="A9" s="1" t="s">
        <v>15</v>
      </c>
      <c r="C9" s="6">
        <v>200000</v>
      </c>
      <c r="D9" s="6"/>
      <c r="E9" s="6">
        <v>3443123517</v>
      </c>
      <c r="F9" s="6"/>
      <c r="G9" s="6">
        <v>3741604200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200000</v>
      </c>
      <c r="R9" s="6"/>
      <c r="S9" s="6">
        <v>16650</v>
      </c>
      <c r="T9" s="6"/>
      <c r="U9" s="6">
        <v>3443123517</v>
      </c>
      <c r="V9" s="6"/>
      <c r="W9" s="6">
        <v>3310186500</v>
      </c>
      <c r="X9" s="4"/>
      <c r="Y9" s="8">
        <v>8.1285428503754906E-2</v>
      </c>
      <c r="Z9" s="4"/>
    </row>
    <row r="10" spans="1:26">
      <c r="A10" s="1" t="s">
        <v>16</v>
      </c>
      <c r="C10" s="6">
        <v>361458</v>
      </c>
      <c r="D10" s="6"/>
      <c r="E10" s="6">
        <v>2002893556</v>
      </c>
      <c r="F10" s="6"/>
      <c r="G10" s="6">
        <v>2295973806.1110001</v>
      </c>
      <c r="H10" s="6"/>
      <c r="I10" s="6">
        <v>0</v>
      </c>
      <c r="J10" s="6"/>
      <c r="K10" s="6">
        <v>0</v>
      </c>
      <c r="L10" s="6"/>
      <c r="M10" s="6">
        <v>-124154</v>
      </c>
      <c r="N10" s="6"/>
      <c r="O10" s="6">
        <v>805901831</v>
      </c>
      <c r="P10" s="6"/>
      <c r="Q10" s="6">
        <v>237304</v>
      </c>
      <c r="R10" s="6"/>
      <c r="S10" s="6">
        <v>5860</v>
      </c>
      <c r="T10" s="6"/>
      <c r="U10" s="6">
        <v>1314937427</v>
      </c>
      <c r="V10" s="6"/>
      <c r="W10" s="6">
        <v>1382327361.4319999</v>
      </c>
      <c r="X10" s="4"/>
      <c r="Y10" s="8">
        <v>3.3944634813314896E-2</v>
      </c>
      <c r="Z10" s="4"/>
    </row>
    <row r="11" spans="1:26">
      <c r="A11" s="1" t="s">
        <v>17</v>
      </c>
      <c r="C11" s="6">
        <v>39142</v>
      </c>
      <c r="D11" s="6"/>
      <c r="E11" s="6">
        <v>505059247</v>
      </c>
      <c r="F11" s="6"/>
      <c r="G11" s="6">
        <v>663011150.90400004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39142</v>
      </c>
      <c r="R11" s="6"/>
      <c r="S11" s="6">
        <v>15190</v>
      </c>
      <c r="T11" s="6"/>
      <c r="U11" s="6">
        <v>505059247</v>
      </c>
      <c r="V11" s="6"/>
      <c r="W11" s="6">
        <v>591029306.46899998</v>
      </c>
      <c r="X11" s="4"/>
      <c r="Y11" s="8">
        <v>1.4513402925971013E-2</v>
      </c>
      <c r="Z11" s="4"/>
    </row>
    <row r="12" spans="1:26">
      <c r="A12" s="1" t="s">
        <v>18</v>
      </c>
      <c r="C12" s="6">
        <v>90000</v>
      </c>
      <c r="D12" s="6"/>
      <c r="E12" s="6">
        <v>2574716933</v>
      </c>
      <c r="F12" s="6"/>
      <c r="G12" s="6">
        <v>2120308650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90000</v>
      </c>
      <c r="R12" s="6"/>
      <c r="S12" s="6">
        <v>21800</v>
      </c>
      <c r="T12" s="6"/>
      <c r="U12" s="6">
        <v>2574716933</v>
      </c>
      <c r="V12" s="6"/>
      <c r="W12" s="6">
        <v>1950326100</v>
      </c>
      <c r="X12" s="4"/>
      <c r="Y12" s="8">
        <v>4.7892495713023162E-2</v>
      </c>
      <c r="Z12" s="4"/>
    </row>
    <row r="13" spans="1:26">
      <c r="A13" s="1" t="s">
        <v>19</v>
      </c>
      <c r="C13" s="6">
        <v>100712</v>
      </c>
      <c r="D13" s="6"/>
      <c r="E13" s="6">
        <v>318350632</v>
      </c>
      <c r="F13" s="6"/>
      <c r="G13" s="6">
        <v>290327014.44</v>
      </c>
      <c r="H13" s="6"/>
      <c r="I13" s="6">
        <v>0</v>
      </c>
      <c r="J13" s="6"/>
      <c r="K13" s="6">
        <v>0</v>
      </c>
      <c r="L13" s="6"/>
      <c r="M13" s="6">
        <v>-100712</v>
      </c>
      <c r="N13" s="6"/>
      <c r="O13" s="6">
        <v>0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4"/>
      <c r="Y13" s="8">
        <v>0</v>
      </c>
      <c r="Z13" s="4"/>
    </row>
    <row r="14" spans="1:26">
      <c r="A14" s="1" t="s">
        <v>20</v>
      </c>
      <c r="C14" s="6">
        <v>350000</v>
      </c>
      <c r="D14" s="6"/>
      <c r="E14" s="6">
        <v>2031843244</v>
      </c>
      <c r="F14" s="6"/>
      <c r="G14" s="6">
        <v>2292776325</v>
      </c>
      <c r="H14" s="6"/>
      <c r="I14" s="6">
        <v>0</v>
      </c>
      <c r="J14" s="6"/>
      <c r="K14" s="6">
        <v>0</v>
      </c>
      <c r="L14" s="6"/>
      <c r="M14" s="6">
        <v>-350000</v>
      </c>
      <c r="N14" s="6"/>
      <c r="O14" s="6">
        <v>2509602160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X14" s="4"/>
      <c r="Y14" s="8">
        <v>0</v>
      </c>
      <c r="Z14" s="4"/>
    </row>
    <row r="15" spans="1:26">
      <c r="A15" s="1" t="s">
        <v>21</v>
      </c>
      <c r="C15" s="6">
        <v>300000</v>
      </c>
      <c r="D15" s="6"/>
      <c r="E15" s="6">
        <v>2067072947</v>
      </c>
      <c r="F15" s="6"/>
      <c r="G15" s="6">
        <v>1526860800</v>
      </c>
      <c r="H15" s="6"/>
      <c r="I15" s="6">
        <v>0</v>
      </c>
      <c r="J15" s="6"/>
      <c r="K15" s="6">
        <v>0</v>
      </c>
      <c r="L15" s="6"/>
      <c r="M15" s="6">
        <v>-152304</v>
      </c>
      <c r="N15" s="6"/>
      <c r="O15" s="6">
        <v>729814989</v>
      </c>
      <c r="P15" s="6"/>
      <c r="Q15" s="6">
        <v>147696</v>
      </c>
      <c r="R15" s="6"/>
      <c r="S15" s="6">
        <v>4774</v>
      </c>
      <c r="T15" s="6"/>
      <c r="U15" s="6">
        <v>1017661354</v>
      </c>
      <c r="V15" s="6"/>
      <c r="W15" s="6">
        <v>700905354.81120002</v>
      </c>
      <c r="X15" s="4"/>
      <c r="Y15" s="8">
        <v>1.7211535394276053E-2</v>
      </c>
      <c r="Z15" s="4"/>
    </row>
    <row r="16" spans="1:26">
      <c r="A16" s="1" t="s">
        <v>22</v>
      </c>
      <c r="C16" s="6">
        <v>1500000</v>
      </c>
      <c r="D16" s="6"/>
      <c r="E16" s="6">
        <v>1617590837</v>
      </c>
      <c r="F16" s="6"/>
      <c r="G16" s="6">
        <v>1380735450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1500000</v>
      </c>
      <c r="R16" s="6"/>
      <c r="S16" s="6">
        <v>957</v>
      </c>
      <c r="T16" s="6"/>
      <c r="U16" s="6">
        <v>1617590837</v>
      </c>
      <c r="V16" s="6"/>
      <c r="W16" s="6">
        <v>1426958775</v>
      </c>
      <c r="X16" s="4"/>
      <c r="Y16" s="8">
        <v>3.5040610395537602E-2</v>
      </c>
      <c r="Z16" s="4"/>
    </row>
    <row r="17" spans="1:26">
      <c r="A17" s="1" t="s">
        <v>23</v>
      </c>
      <c r="C17" s="6">
        <v>150000</v>
      </c>
      <c r="D17" s="6"/>
      <c r="E17" s="6">
        <v>1408553856</v>
      </c>
      <c r="F17" s="6"/>
      <c r="G17" s="6">
        <v>1492566075</v>
      </c>
      <c r="H17" s="6"/>
      <c r="I17" s="6">
        <v>0</v>
      </c>
      <c r="J17" s="6"/>
      <c r="K17" s="6">
        <v>0</v>
      </c>
      <c r="L17" s="6"/>
      <c r="M17" s="6">
        <v>-15179</v>
      </c>
      <c r="N17" s="6"/>
      <c r="O17" s="6">
        <v>151115459</v>
      </c>
      <c r="P17" s="6"/>
      <c r="Q17" s="6">
        <v>134821</v>
      </c>
      <c r="R17" s="6"/>
      <c r="S17" s="6">
        <v>9020</v>
      </c>
      <c r="T17" s="6"/>
      <c r="U17" s="6">
        <v>1266017596</v>
      </c>
      <c r="V17" s="6"/>
      <c r="W17" s="6">
        <v>1208849711.7509999</v>
      </c>
      <c r="X17" s="4"/>
      <c r="Y17" s="8">
        <v>2.9684692030591216E-2</v>
      </c>
      <c r="Z17" s="4"/>
    </row>
    <row r="18" spans="1:26">
      <c r="A18" s="1" t="s">
        <v>24</v>
      </c>
      <c r="C18" s="6">
        <v>191787</v>
      </c>
      <c r="D18" s="6"/>
      <c r="E18" s="6">
        <v>798284607</v>
      </c>
      <c r="F18" s="6"/>
      <c r="G18" s="6">
        <v>789655182.56369996</v>
      </c>
      <c r="H18" s="6"/>
      <c r="I18" s="6">
        <v>100712</v>
      </c>
      <c r="J18" s="6"/>
      <c r="K18" s="6">
        <v>0</v>
      </c>
      <c r="L18" s="6"/>
      <c r="M18" s="6">
        <v>-38320</v>
      </c>
      <c r="N18" s="6"/>
      <c r="O18" s="6">
        <v>158081795</v>
      </c>
      <c r="P18" s="6"/>
      <c r="Q18" s="6">
        <v>254179</v>
      </c>
      <c r="R18" s="6"/>
      <c r="S18" s="6">
        <v>3986</v>
      </c>
      <c r="T18" s="6"/>
      <c r="U18" s="6">
        <v>1057845990</v>
      </c>
      <c r="V18" s="6"/>
      <c r="W18" s="6">
        <v>1007129206.9107</v>
      </c>
      <c r="X18" s="4"/>
      <c r="Y18" s="8">
        <v>2.4731213526000148E-2</v>
      </c>
      <c r="Z18" s="4"/>
    </row>
    <row r="19" spans="1:26">
      <c r="A19" s="1" t="s">
        <v>25</v>
      </c>
      <c r="C19" s="6">
        <v>100000</v>
      </c>
      <c r="D19" s="6"/>
      <c r="E19" s="6">
        <v>1441836774</v>
      </c>
      <c r="F19" s="6"/>
      <c r="G19" s="6">
        <v>1388687850</v>
      </c>
      <c r="H19" s="6"/>
      <c r="I19" s="6">
        <v>0</v>
      </c>
      <c r="J19" s="6"/>
      <c r="K19" s="6">
        <v>0</v>
      </c>
      <c r="L19" s="6"/>
      <c r="M19" s="6">
        <v>-20142</v>
      </c>
      <c r="N19" s="6"/>
      <c r="O19" s="6">
        <v>286116599</v>
      </c>
      <c r="P19" s="6"/>
      <c r="Q19" s="6">
        <v>79858</v>
      </c>
      <c r="R19" s="6"/>
      <c r="S19" s="6">
        <v>13980</v>
      </c>
      <c r="T19" s="6"/>
      <c r="U19" s="6">
        <v>1151422011</v>
      </c>
      <c r="V19" s="6"/>
      <c r="W19" s="6">
        <v>1109772171.7019999</v>
      </c>
      <c r="X19" s="4"/>
      <c r="Y19" s="8">
        <v>2.7251729326531821E-2</v>
      </c>
      <c r="Z19" s="4"/>
    </row>
    <row r="20" spans="1:26">
      <c r="A20" s="1" t="s">
        <v>26</v>
      </c>
      <c r="C20" s="6">
        <v>50903</v>
      </c>
      <c r="D20" s="6"/>
      <c r="E20" s="6">
        <v>187934914</v>
      </c>
      <c r="F20" s="6"/>
      <c r="G20" s="6">
        <v>184690462</v>
      </c>
      <c r="H20" s="6"/>
      <c r="I20" s="6">
        <v>324556</v>
      </c>
      <c r="J20" s="6"/>
      <c r="K20" s="6">
        <v>1144433518</v>
      </c>
      <c r="L20" s="6"/>
      <c r="M20" s="6">
        <v>0</v>
      </c>
      <c r="N20" s="6"/>
      <c r="O20" s="6">
        <v>0</v>
      </c>
      <c r="P20" s="6"/>
      <c r="Q20" s="6">
        <v>375459</v>
      </c>
      <c r="R20" s="6"/>
      <c r="S20" s="6">
        <v>3464</v>
      </c>
      <c r="T20" s="6"/>
      <c r="U20" s="6">
        <v>1332368432</v>
      </c>
      <c r="V20" s="6"/>
      <c r="W20" s="6">
        <v>1292851465.6428001</v>
      </c>
      <c r="X20" s="4"/>
      <c r="Y20" s="8">
        <v>3.1747451503558052E-2</v>
      </c>
      <c r="Z20" s="4"/>
    </row>
    <row r="21" spans="1:26">
      <c r="A21" s="1" t="s">
        <v>27</v>
      </c>
      <c r="C21" s="6">
        <v>100000</v>
      </c>
      <c r="D21" s="6"/>
      <c r="E21" s="6">
        <v>1801670395</v>
      </c>
      <c r="F21" s="6"/>
      <c r="G21" s="6">
        <v>1675968300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100000</v>
      </c>
      <c r="R21" s="6"/>
      <c r="S21" s="6">
        <v>16860</v>
      </c>
      <c r="T21" s="6"/>
      <c r="U21" s="6">
        <v>1801670395</v>
      </c>
      <c r="V21" s="6"/>
      <c r="W21" s="6">
        <v>1675968300</v>
      </c>
      <c r="X21" s="4"/>
      <c r="Y21" s="8">
        <v>4.1155325062261494E-2</v>
      </c>
      <c r="Z21" s="4"/>
    </row>
    <row r="22" spans="1:26">
      <c r="A22" s="1" t="s">
        <v>28</v>
      </c>
      <c r="C22" s="6">
        <v>160000</v>
      </c>
      <c r="D22" s="6"/>
      <c r="E22" s="6">
        <v>1795887916</v>
      </c>
      <c r="F22" s="6"/>
      <c r="G22" s="6">
        <v>1747937520</v>
      </c>
      <c r="H22" s="6"/>
      <c r="I22" s="6">
        <v>109608</v>
      </c>
      <c r="J22" s="6"/>
      <c r="K22" s="6">
        <v>0</v>
      </c>
      <c r="L22" s="6"/>
      <c r="M22" s="6">
        <v>-24493</v>
      </c>
      <c r="N22" s="6"/>
      <c r="O22" s="6">
        <v>263193954</v>
      </c>
      <c r="P22" s="6"/>
      <c r="Q22" s="6">
        <v>245115</v>
      </c>
      <c r="R22" s="6"/>
      <c r="S22" s="6">
        <v>5310</v>
      </c>
      <c r="T22" s="6"/>
      <c r="U22" s="6">
        <v>1520971149</v>
      </c>
      <c r="V22" s="6"/>
      <c r="W22" s="6">
        <v>1293816364.1324999</v>
      </c>
      <c r="X22" s="4"/>
      <c r="Y22" s="8">
        <v>3.1771145693356082E-2</v>
      </c>
      <c r="Z22" s="4"/>
    </row>
    <row r="23" spans="1:26">
      <c r="A23" s="1" t="s">
        <v>29</v>
      </c>
      <c r="C23" s="6">
        <v>50000</v>
      </c>
      <c r="D23" s="6"/>
      <c r="E23" s="6">
        <v>1444770450</v>
      </c>
      <c r="F23" s="6"/>
      <c r="G23" s="6">
        <v>1479146400</v>
      </c>
      <c r="H23" s="6"/>
      <c r="I23" s="6">
        <v>0</v>
      </c>
      <c r="J23" s="6"/>
      <c r="K23" s="6">
        <v>0</v>
      </c>
      <c r="L23" s="6"/>
      <c r="M23" s="6">
        <v>-5066</v>
      </c>
      <c r="N23" s="6"/>
      <c r="O23" s="6">
        <v>156866956</v>
      </c>
      <c r="P23" s="6"/>
      <c r="Q23" s="6">
        <v>44934</v>
      </c>
      <c r="R23" s="6"/>
      <c r="S23" s="6">
        <v>30500</v>
      </c>
      <c r="T23" s="6"/>
      <c r="U23" s="6">
        <v>1298386308</v>
      </c>
      <c r="V23" s="6"/>
      <c r="W23" s="6">
        <v>1362332602.3499999</v>
      </c>
      <c r="X23" s="4"/>
      <c r="Y23" s="8">
        <v>3.345364055670437E-2</v>
      </c>
      <c r="Z23" s="4"/>
    </row>
    <row r="24" spans="1:26">
      <c r="A24" s="1" t="s">
        <v>30</v>
      </c>
      <c r="C24" s="6">
        <v>50000</v>
      </c>
      <c r="D24" s="6"/>
      <c r="E24" s="6">
        <v>1376275992</v>
      </c>
      <c r="F24" s="6"/>
      <c r="G24" s="6">
        <v>1393658100</v>
      </c>
      <c r="H24" s="6"/>
      <c r="I24" s="6">
        <v>0</v>
      </c>
      <c r="J24" s="6"/>
      <c r="K24" s="6">
        <v>0</v>
      </c>
      <c r="L24" s="6"/>
      <c r="M24" s="6">
        <v>-5253</v>
      </c>
      <c r="N24" s="6"/>
      <c r="O24" s="6">
        <v>134251062</v>
      </c>
      <c r="P24" s="6"/>
      <c r="Q24" s="6">
        <v>44747</v>
      </c>
      <c r="R24" s="6"/>
      <c r="S24" s="6">
        <v>25730</v>
      </c>
      <c r="T24" s="6"/>
      <c r="U24" s="6">
        <v>1231684436</v>
      </c>
      <c r="V24" s="6"/>
      <c r="W24" s="6">
        <v>1144489835.1554999</v>
      </c>
      <c r="X24" s="4"/>
      <c r="Y24" s="8">
        <v>2.8104261396995799E-2</v>
      </c>
      <c r="Z24" s="4"/>
    </row>
    <row r="25" spans="1:26">
      <c r="A25" s="1" t="s">
        <v>31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33108</v>
      </c>
      <c r="J25" s="6"/>
      <c r="K25" s="6">
        <v>1036979618</v>
      </c>
      <c r="L25" s="6"/>
      <c r="M25" s="6">
        <v>0</v>
      </c>
      <c r="N25" s="6"/>
      <c r="O25" s="6">
        <v>0</v>
      </c>
      <c r="P25" s="6"/>
      <c r="Q25" s="6">
        <v>33108</v>
      </c>
      <c r="R25" s="6"/>
      <c r="S25" s="6">
        <v>30590</v>
      </c>
      <c r="T25" s="6"/>
      <c r="U25" s="6">
        <v>1036979618</v>
      </c>
      <c r="V25" s="6"/>
      <c r="W25" s="6">
        <v>1006747716.3660001</v>
      </c>
      <c r="X25" s="4"/>
      <c r="Y25" s="8">
        <v>2.472184558785042E-2</v>
      </c>
      <c r="Z25" s="4"/>
    </row>
    <row r="26" spans="1:26">
      <c r="A26" s="1" t="s">
        <v>32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31665</v>
      </c>
      <c r="J26" s="6"/>
      <c r="K26" s="6">
        <v>904481387</v>
      </c>
      <c r="L26" s="6"/>
      <c r="M26" s="6">
        <v>0</v>
      </c>
      <c r="N26" s="6"/>
      <c r="O26" s="6">
        <v>0</v>
      </c>
      <c r="P26" s="6"/>
      <c r="Q26" s="6">
        <v>31665</v>
      </c>
      <c r="R26" s="6"/>
      <c r="S26" s="6">
        <v>28350</v>
      </c>
      <c r="T26" s="6"/>
      <c r="U26" s="6">
        <v>904481387</v>
      </c>
      <c r="V26" s="6"/>
      <c r="W26" s="6">
        <v>892361418.63750005</v>
      </c>
      <c r="X26" s="4"/>
      <c r="Y26" s="8">
        <v>2.1912958769594346E-2</v>
      </c>
      <c r="Z26" s="4"/>
    </row>
    <row r="27" spans="1:26">
      <c r="A27" s="1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24682</v>
      </c>
      <c r="J27" s="6"/>
      <c r="K27" s="6">
        <v>1095497595</v>
      </c>
      <c r="L27" s="6"/>
      <c r="M27" s="6">
        <v>0</v>
      </c>
      <c r="N27" s="6"/>
      <c r="O27" s="6">
        <v>0</v>
      </c>
      <c r="P27" s="6"/>
      <c r="Q27" s="6">
        <v>24682</v>
      </c>
      <c r="R27" s="6"/>
      <c r="S27" s="6">
        <v>43850</v>
      </c>
      <c r="T27" s="6"/>
      <c r="U27" s="6">
        <v>1095497595</v>
      </c>
      <c r="V27" s="6"/>
      <c r="W27" s="6">
        <v>1075865981.085</v>
      </c>
      <c r="X27" s="4"/>
      <c r="Y27" s="8">
        <v>2.6419123902869792E-2</v>
      </c>
      <c r="Z27" s="4"/>
    </row>
    <row r="28" spans="1:26" ht="24.75" thickBot="1">
      <c r="C28" s="6"/>
      <c r="D28" s="6"/>
      <c r="E28" s="7">
        <f>SUM(E9:E27)</f>
        <v>24815865817</v>
      </c>
      <c r="F28" s="6"/>
      <c r="G28" s="7">
        <f>SUM(G9:G27)</f>
        <v>24463907286.0187</v>
      </c>
      <c r="H28" s="6"/>
      <c r="I28" s="6"/>
      <c r="J28" s="6"/>
      <c r="K28" s="7">
        <f>SUM(K9:K27)</f>
        <v>4181392118</v>
      </c>
      <c r="L28" s="6"/>
      <c r="M28" s="6"/>
      <c r="N28" s="6"/>
      <c r="O28" s="7">
        <f>SUM(O9:O27)</f>
        <v>5194944805</v>
      </c>
      <c r="P28" s="6"/>
      <c r="Q28" s="6"/>
      <c r="R28" s="6"/>
      <c r="S28" s="6"/>
      <c r="T28" s="6"/>
      <c r="U28" s="7">
        <f>SUM(U9:U27)</f>
        <v>24170414232</v>
      </c>
      <c r="V28" s="6"/>
      <c r="W28" s="7">
        <f>SUM(W9:W27)</f>
        <v>22431918171.445198</v>
      </c>
      <c r="X28" s="4"/>
      <c r="Y28" s="9">
        <f>SUM(Y9:Y27)</f>
        <v>0.55084149510219116</v>
      </c>
      <c r="Z28" s="4"/>
    </row>
    <row r="29" spans="1:26" ht="24.75" thickTop="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4"/>
      <c r="Y29" s="4"/>
      <c r="Z29" s="4"/>
    </row>
    <row r="30" spans="1:26"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6"/>
      <c r="X30" s="4"/>
      <c r="Y30" s="6"/>
      <c r="Z30" s="4"/>
    </row>
    <row r="31" spans="1:26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  <c r="Z31" s="4"/>
    </row>
    <row r="32" spans="1:26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F1" workbookViewId="0">
      <selection activeCell="AK9" sqref="AK9"/>
    </sheetView>
  </sheetViews>
  <sheetFormatPr defaultRowHeight="2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1" t="s">
        <v>35</v>
      </c>
      <c r="B6" s="21" t="s">
        <v>35</v>
      </c>
      <c r="C6" s="21" t="s">
        <v>35</v>
      </c>
      <c r="D6" s="21" t="s">
        <v>35</v>
      </c>
      <c r="E6" s="21" t="s">
        <v>35</v>
      </c>
      <c r="F6" s="21" t="s">
        <v>35</v>
      </c>
      <c r="G6" s="21" t="s">
        <v>35</v>
      </c>
      <c r="H6" s="21" t="s">
        <v>35</v>
      </c>
      <c r="I6" s="21" t="s">
        <v>35</v>
      </c>
      <c r="J6" s="21" t="s">
        <v>35</v>
      </c>
      <c r="K6" s="21" t="s">
        <v>35</v>
      </c>
      <c r="L6" s="21" t="s">
        <v>35</v>
      </c>
      <c r="M6" s="21" t="s">
        <v>35</v>
      </c>
      <c r="O6" s="21" t="s">
        <v>117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36</v>
      </c>
      <c r="C7" s="20" t="s">
        <v>37</v>
      </c>
      <c r="E7" s="20" t="s">
        <v>38</v>
      </c>
      <c r="G7" s="20" t="s">
        <v>39</v>
      </c>
      <c r="I7" s="20" t="s">
        <v>40</v>
      </c>
      <c r="K7" s="20" t="s">
        <v>41</v>
      </c>
      <c r="M7" s="20" t="s">
        <v>34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3" t="s">
        <v>7</v>
      </c>
      <c r="AE7" s="23" t="s">
        <v>42</v>
      </c>
      <c r="AG7" s="23" t="s">
        <v>8</v>
      </c>
      <c r="AH7" s="4"/>
      <c r="AI7" s="23" t="s">
        <v>9</v>
      </c>
      <c r="AJ7" s="4"/>
      <c r="AK7" s="23" t="s">
        <v>13</v>
      </c>
    </row>
    <row r="8" spans="1:37" ht="24.75">
      <c r="A8" s="21" t="s">
        <v>36</v>
      </c>
      <c r="C8" s="21" t="s">
        <v>37</v>
      </c>
      <c r="E8" s="21" t="s">
        <v>38</v>
      </c>
      <c r="G8" s="21" t="s">
        <v>39</v>
      </c>
      <c r="I8" s="21" t="s">
        <v>40</v>
      </c>
      <c r="K8" s="21" t="s">
        <v>41</v>
      </c>
      <c r="M8" s="21" t="s">
        <v>34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42</v>
      </c>
      <c r="AG8" s="21" t="s">
        <v>8</v>
      </c>
      <c r="AH8" s="4"/>
      <c r="AI8" s="21" t="s">
        <v>9</v>
      </c>
      <c r="AJ8" s="4"/>
      <c r="AK8" s="21" t="s">
        <v>13</v>
      </c>
    </row>
    <row r="9" spans="1:37">
      <c r="A9" s="1" t="s">
        <v>43</v>
      </c>
      <c r="C9" s="4" t="s">
        <v>44</v>
      </c>
      <c r="D9" s="4"/>
      <c r="E9" s="4" t="s">
        <v>44</v>
      </c>
      <c r="F9" s="4"/>
      <c r="G9" s="4" t="s">
        <v>45</v>
      </c>
      <c r="H9" s="4"/>
      <c r="I9" s="4" t="s">
        <v>46</v>
      </c>
      <c r="J9" s="4"/>
      <c r="K9" s="5">
        <v>0</v>
      </c>
      <c r="L9" s="4"/>
      <c r="M9" s="5">
        <v>0</v>
      </c>
      <c r="N9" s="4"/>
      <c r="O9" s="5">
        <v>18115</v>
      </c>
      <c r="P9" s="4"/>
      <c r="Q9" s="5">
        <v>15302691513</v>
      </c>
      <c r="R9" s="4"/>
      <c r="S9" s="5">
        <v>16298009350</v>
      </c>
      <c r="T9" s="4"/>
      <c r="U9" s="5">
        <v>0</v>
      </c>
      <c r="V9" s="4"/>
      <c r="W9" s="5">
        <v>0</v>
      </c>
      <c r="X9" s="4"/>
      <c r="Y9" s="5">
        <v>610</v>
      </c>
      <c r="Z9" s="4"/>
      <c r="AA9" s="5">
        <v>550797256</v>
      </c>
      <c r="AB9" s="4"/>
      <c r="AC9" s="5">
        <f>O9-Y9</f>
        <v>17505</v>
      </c>
      <c r="AD9" s="4"/>
      <c r="AE9" s="5">
        <v>917950</v>
      </c>
      <c r="AF9" s="4"/>
      <c r="AG9" s="5">
        <v>14787392489</v>
      </c>
      <c r="AH9" s="4"/>
      <c r="AI9" s="5">
        <v>16065802295</v>
      </c>
      <c r="AJ9" s="4"/>
      <c r="AK9" s="12">
        <v>0.39451421356642113</v>
      </c>
    </row>
    <row r="10" spans="1:37" ht="24.75" thickBot="1">
      <c r="Q10" s="11">
        <f>SUM(Q9)</f>
        <v>15302691513</v>
      </c>
      <c r="S10" s="11">
        <f>SUM(S9)</f>
        <v>16298009350</v>
      </c>
      <c r="W10" s="11">
        <f>SUM(W9)</f>
        <v>0</v>
      </c>
      <c r="AA10" s="10">
        <f>SUM(AA9)</f>
        <v>550797256</v>
      </c>
      <c r="AG10" s="11">
        <f>SUM(AG9)</f>
        <v>14787392489</v>
      </c>
      <c r="AH10" s="4"/>
      <c r="AI10" s="11">
        <f>SUM(AI9)</f>
        <v>16065802295</v>
      </c>
      <c r="AJ10" s="4"/>
      <c r="AK10" s="13">
        <f>SUM(AK9)</f>
        <v>0.39451421356642113</v>
      </c>
    </row>
    <row r="11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E23" sqref="E23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0" t="s">
        <v>48</v>
      </c>
      <c r="C6" s="21" t="s">
        <v>49</v>
      </c>
      <c r="D6" s="21" t="s">
        <v>49</v>
      </c>
      <c r="E6" s="21" t="s">
        <v>49</v>
      </c>
      <c r="F6" s="21" t="s">
        <v>49</v>
      </c>
      <c r="G6" s="21" t="s">
        <v>49</v>
      </c>
      <c r="H6" s="21" t="s">
        <v>49</v>
      </c>
      <c r="I6" s="21" t="s">
        <v>49</v>
      </c>
      <c r="K6" s="21" t="s">
        <v>117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48</v>
      </c>
      <c r="C7" s="21" t="s">
        <v>50</v>
      </c>
      <c r="E7" s="21" t="s">
        <v>51</v>
      </c>
      <c r="G7" s="21" t="s">
        <v>52</v>
      </c>
      <c r="I7" s="21" t="s">
        <v>41</v>
      </c>
      <c r="K7" s="21" t="s">
        <v>53</v>
      </c>
      <c r="M7" s="21" t="s">
        <v>54</v>
      </c>
      <c r="O7" s="21" t="s">
        <v>55</v>
      </c>
      <c r="Q7" s="21" t="s">
        <v>53</v>
      </c>
      <c r="S7" s="21" t="s">
        <v>47</v>
      </c>
    </row>
    <row r="8" spans="1:19">
      <c r="A8" s="1" t="s">
        <v>56</v>
      </c>
      <c r="C8" s="4" t="s">
        <v>57</v>
      </c>
      <c r="D8" s="4"/>
      <c r="E8" s="4" t="s">
        <v>58</v>
      </c>
      <c r="F8" s="4"/>
      <c r="G8" s="4" t="s">
        <v>59</v>
      </c>
      <c r="H8" s="4"/>
      <c r="I8" s="5">
        <v>8</v>
      </c>
      <c r="J8" s="4"/>
      <c r="K8" s="5">
        <v>35798323</v>
      </c>
      <c r="L8" s="4"/>
      <c r="M8" s="5">
        <v>243206</v>
      </c>
      <c r="N8" s="4"/>
      <c r="O8" s="5">
        <v>0</v>
      </c>
      <c r="P8" s="4"/>
      <c r="Q8" s="5">
        <v>36041529</v>
      </c>
      <c r="R8" s="4"/>
      <c r="S8" s="8">
        <v>8.850411083168604E-4</v>
      </c>
    </row>
    <row r="9" spans="1:19">
      <c r="A9" s="1" t="s">
        <v>60</v>
      </c>
      <c r="C9" s="4" t="s">
        <v>61</v>
      </c>
      <c r="D9" s="4"/>
      <c r="E9" s="4" t="s">
        <v>58</v>
      </c>
      <c r="F9" s="4"/>
      <c r="G9" s="4" t="s">
        <v>62</v>
      </c>
      <c r="H9" s="4"/>
      <c r="I9" s="5">
        <v>8</v>
      </c>
      <c r="J9" s="4"/>
      <c r="K9" s="5">
        <v>922498952</v>
      </c>
      <c r="L9" s="4"/>
      <c r="M9" s="5">
        <v>566172687</v>
      </c>
      <c r="N9" s="4"/>
      <c r="O9" s="5">
        <v>1380772070</v>
      </c>
      <c r="P9" s="4"/>
      <c r="Q9" s="5">
        <v>107899569</v>
      </c>
      <c r="R9" s="4"/>
      <c r="S9" s="8">
        <v>2.6495977497145462E-3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958297275</v>
      </c>
      <c r="L10" s="4"/>
      <c r="M10" s="11">
        <f>SUM(M8:M9)</f>
        <v>566415893</v>
      </c>
      <c r="N10" s="4"/>
      <c r="O10" s="11">
        <f>SUM(O8:O9)</f>
        <v>1380772070</v>
      </c>
      <c r="P10" s="4"/>
      <c r="Q10" s="11">
        <f>SUM(Q8:Q9)</f>
        <v>143941098</v>
      </c>
      <c r="R10" s="4"/>
      <c r="S10" s="13">
        <f>SUM(S8:S9)</f>
        <v>3.5346388580314064E-3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K10" sqref="K10"/>
    </sheetView>
  </sheetViews>
  <sheetFormatPr defaultRowHeight="2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1" t="s">
        <v>64</v>
      </c>
      <c r="B6" s="21" t="s">
        <v>64</v>
      </c>
      <c r="C6" s="21" t="s">
        <v>64</v>
      </c>
      <c r="D6" s="21" t="s">
        <v>64</v>
      </c>
      <c r="E6" s="21" t="s">
        <v>64</v>
      </c>
      <c r="F6" s="21" t="s">
        <v>64</v>
      </c>
      <c r="G6" s="21" t="s">
        <v>64</v>
      </c>
      <c r="I6" s="21" t="s">
        <v>65</v>
      </c>
      <c r="J6" s="21" t="s">
        <v>65</v>
      </c>
      <c r="K6" s="21" t="s">
        <v>65</v>
      </c>
      <c r="L6" s="21" t="s">
        <v>65</v>
      </c>
      <c r="M6" s="21" t="s">
        <v>65</v>
      </c>
      <c r="O6" s="21" t="s">
        <v>66</v>
      </c>
      <c r="P6" s="21" t="s">
        <v>66</v>
      </c>
      <c r="Q6" s="21" t="s">
        <v>66</v>
      </c>
      <c r="R6" s="21" t="s">
        <v>66</v>
      </c>
      <c r="S6" s="21" t="s">
        <v>66</v>
      </c>
    </row>
    <row r="7" spans="1:19" ht="24.75">
      <c r="A7" s="21" t="s">
        <v>67</v>
      </c>
      <c r="C7" s="21" t="s">
        <v>68</v>
      </c>
      <c r="E7" s="21" t="s">
        <v>40</v>
      </c>
      <c r="G7" s="21" t="s">
        <v>41</v>
      </c>
      <c r="I7" s="21" t="s">
        <v>69</v>
      </c>
      <c r="K7" s="21" t="s">
        <v>70</v>
      </c>
      <c r="M7" s="21" t="s">
        <v>71</v>
      </c>
      <c r="O7" s="21" t="s">
        <v>69</v>
      </c>
      <c r="Q7" s="21" t="s">
        <v>70</v>
      </c>
      <c r="S7" s="21" t="s">
        <v>71</v>
      </c>
    </row>
    <row r="8" spans="1:19">
      <c r="A8" s="1" t="s">
        <v>56</v>
      </c>
      <c r="C8" s="5">
        <v>30</v>
      </c>
      <c r="D8" s="4"/>
      <c r="E8" s="4" t="s">
        <v>118</v>
      </c>
      <c r="F8" s="4"/>
      <c r="G8" s="5">
        <v>8</v>
      </c>
      <c r="H8" s="4"/>
      <c r="I8" s="5">
        <v>243206</v>
      </c>
      <c r="J8" s="4"/>
      <c r="K8" s="5">
        <v>0</v>
      </c>
      <c r="L8" s="4"/>
      <c r="M8" s="5">
        <v>243206</v>
      </c>
      <c r="N8" s="4"/>
      <c r="O8" s="5">
        <v>35482705</v>
      </c>
      <c r="P8" s="4"/>
      <c r="Q8" s="5">
        <v>0</v>
      </c>
      <c r="R8" s="4"/>
      <c r="S8" s="5">
        <v>35482705</v>
      </c>
    </row>
    <row r="9" spans="1:19">
      <c r="A9" s="1" t="s">
        <v>60</v>
      </c>
      <c r="C9" s="5">
        <v>27</v>
      </c>
      <c r="D9" s="4"/>
      <c r="E9" s="4" t="s">
        <v>118</v>
      </c>
      <c r="F9" s="4"/>
      <c r="G9" s="5">
        <v>8</v>
      </c>
      <c r="H9" s="4"/>
      <c r="I9" s="5">
        <v>6225637</v>
      </c>
      <c r="J9" s="4"/>
      <c r="K9" s="5">
        <v>0</v>
      </c>
      <c r="L9" s="4"/>
      <c r="M9" s="5">
        <v>6225637</v>
      </c>
      <c r="N9" s="4"/>
      <c r="O9" s="5">
        <v>21774643</v>
      </c>
      <c r="P9" s="4"/>
      <c r="Q9" s="5">
        <v>0</v>
      </c>
      <c r="R9" s="4"/>
      <c r="S9" s="5">
        <v>21774643</v>
      </c>
    </row>
    <row r="10" spans="1:19" ht="24.75" thickBot="1">
      <c r="I10" s="10">
        <f>SUM(I8:I9)</f>
        <v>6468843</v>
      </c>
      <c r="K10" s="11">
        <f>SUM(K8:K9)</f>
        <v>0</v>
      </c>
      <c r="L10" s="4"/>
      <c r="M10" s="11">
        <f>SUM(M8:M9)</f>
        <v>6468843</v>
      </c>
      <c r="N10" s="4"/>
      <c r="O10" s="11">
        <f>SUM(O8:O9)</f>
        <v>57257348</v>
      </c>
      <c r="P10" s="4"/>
      <c r="Q10" s="11">
        <f>SUM(Q8:Q9)</f>
        <v>0</v>
      </c>
      <c r="S10" s="10">
        <f>SUM(S8:S9)</f>
        <v>57257348</v>
      </c>
    </row>
    <row r="11" spans="1:19" ht="24.75" thickTop="1">
      <c r="K11" s="4"/>
      <c r="L11" s="4"/>
      <c r="M11" s="4"/>
      <c r="N11" s="4"/>
      <c r="O11" s="4"/>
      <c r="P11" s="4"/>
      <c r="Q1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27"/>
  <sheetViews>
    <sheetView rightToLeft="1" workbookViewId="0">
      <selection activeCell="G23" sqref="G23"/>
    </sheetView>
  </sheetViews>
  <sheetFormatPr defaultRowHeight="24"/>
  <cols>
    <col min="1" max="1" width="25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ht="24.7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2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2" ht="24.75">
      <c r="A6" s="20" t="s">
        <v>3</v>
      </c>
      <c r="C6" s="21" t="s">
        <v>73</v>
      </c>
      <c r="D6" s="21" t="s">
        <v>73</v>
      </c>
      <c r="E6" s="21" t="s">
        <v>73</v>
      </c>
      <c r="F6" s="21" t="s">
        <v>73</v>
      </c>
      <c r="G6" s="21" t="s">
        <v>73</v>
      </c>
      <c r="I6" s="21" t="s">
        <v>65</v>
      </c>
      <c r="J6" s="21" t="s">
        <v>65</v>
      </c>
      <c r="K6" s="21" t="s">
        <v>65</v>
      </c>
      <c r="L6" s="21" t="s">
        <v>65</v>
      </c>
      <c r="M6" s="21" t="s">
        <v>65</v>
      </c>
      <c r="O6" s="21" t="s">
        <v>66</v>
      </c>
      <c r="P6" s="21" t="s">
        <v>66</v>
      </c>
      <c r="Q6" s="21" t="s">
        <v>66</v>
      </c>
      <c r="R6" s="21" t="s">
        <v>66</v>
      </c>
      <c r="S6" s="21" t="s">
        <v>66</v>
      </c>
    </row>
    <row r="7" spans="1:22" ht="24.75">
      <c r="A7" s="21" t="s">
        <v>3</v>
      </c>
      <c r="C7" s="21" t="s">
        <v>74</v>
      </c>
      <c r="E7" s="21" t="s">
        <v>75</v>
      </c>
      <c r="G7" s="21" t="s">
        <v>76</v>
      </c>
      <c r="I7" s="21" t="s">
        <v>77</v>
      </c>
      <c r="K7" s="21" t="s">
        <v>70</v>
      </c>
      <c r="M7" s="21" t="s">
        <v>78</v>
      </c>
      <c r="O7" s="21" t="s">
        <v>77</v>
      </c>
      <c r="Q7" s="21" t="s">
        <v>70</v>
      </c>
      <c r="S7" s="21" t="s">
        <v>78</v>
      </c>
    </row>
    <row r="8" spans="1:22">
      <c r="A8" s="1" t="s">
        <v>79</v>
      </c>
      <c r="C8" s="4" t="s">
        <v>80</v>
      </c>
      <c r="D8" s="4"/>
      <c r="E8" s="5">
        <v>27657</v>
      </c>
      <c r="F8" s="4"/>
      <c r="G8" s="5">
        <v>6130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169537410</v>
      </c>
      <c r="P8" s="4"/>
      <c r="Q8" s="5">
        <v>0</v>
      </c>
      <c r="R8" s="4"/>
      <c r="S8" s="5">
        <f>O8-Q8</f>
        <v>169537410</v>
      </c>
      <c r="T8" s="4"/>
      <c r="U8" s="4"/>
      <c r="V8" s="4"/>
    </row>
    <row r="9" spans="1:22">
      <c r="A9" s="1" t="s">
        <v>16</v>
      </c>
      <c r="C9" s="4" t="s">
        <v>81</v>
      </c>
      <c r="D9" s="4"/>
      <c r="E9" s="5">
        <v>361458</v>
      </c>
      <c r="F9" s="4"/>
      <c r="G9" s="5">
        <v>650</v>
      </c>
      <c r="H9" s="4"/>
      <c r="I9" s="5">
        <v>0</v>
      </c>
      <c r="J9" s="4"/>
      <c r="K9" s="5">
        <v>0</v>
      </c>
      <c r="L9" s="4"/>
      <c r="M9" s="5">
        <f t="shared" ref="M9:M18" si="0">I9-K9</f>
        <v>0</v>
      </c>
      <c r="N9" s="4"/>
      <c r="O9" s="5">
        <v>234947700</v>
      </c>
      <c r="P9" s="4"/>
      <c r="Q9" s="5">
        <v>0</v>
      </c>
      <c r="R9" s="4"/>
      <c r="S9" s="5">
        <f t="shared" ref="S9:S18" si="1">O9-Q9</f>
        <v>234947700</v>
      </c>
      <c r="T9" s="4"/>
      <c r="U9" s="4"/>
      <c r="V9" s="4"/>
    </row>
    <row r="10" spans="1:22">
      <c r="A10" s="1" t="s">
        <v>28</v>
      </c>
      <c r="C10" s="4" t="s">
        <v>82</v>
      </c>
      <c r="D10" s="4"/>
      <c r="E10" s="5">
        <v>135507</v>
      </c>
      <c r="F10" s="4"/>
      <c r="G10" s="5">
        <v>1700</v>
      </c>
      <c r="H10" s="4"/>
      <c r="I10" s="5">
        <f>230361900-650</f>
        <v>230361250</v>
      </c>
      <c r="J10" s="4"/>
      <c r="K10" s="5">
        <v>3112999</v>
      </c>
      <c r="L10" s="4"/>
      <c r="M10" s="5">
        <f t="shared" si="0"/>
        <v>227248251</v>
      </c>
      <c r="N10" s="4"/>
      <c r="O10" s="5">
        <v>230361900</v>
      </c>
      <c r="P10" s="4"/>
      <c r="Q10" s="5">
        <v>3112999</v>
      </c>
      <c r="R10" s="4"/>
      <c r="S10" s="5">
        <f t="shared" si="1"/>
        <v>227248901</v>
      </c>
      <c r="T10" s="4"/>
      <c r="U10" s="4"/>
      <c r="V10" s="4"/>
    </row>
    <row r="11" spans="1:22">
      <c r="A11" s="1" t="s">
        <v>21</v>
      </c>
      <c r="C11" s="4" t="s">
        <v>83</v>
      </c>
      <c r="D11" s="4"/>
      <c r="E11" s="5">
        <v>300000</v>
      </c>
      <c r="F11" s="4"/>
      <c r="G11" s="5">
        <v>420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126000000</v>
      </c>
      <c r="P11" s="4"/>
      <c r="Q11" s="5">
        <v>5053254</v>
      </c>
      <c r="R11" s="4"/>
      <c r="S11" s="5">
        <f t="shared" si="1"/>
        <v>120946746</v>
      </c>
      <c r="T11" s="4"/>
      <c r="U11" s="4"/>
      <c r="V11" s="4"/>
    </row>
    <row r="12" spans="1:22">
      <c r="A12" s="1" t="s">
        <v>30</v>
      </c>
      <c r="C12" s="4" t="s">
        <v>84</v>
      </c>
      <c r="D12" s="4"/>
      <c r="E12" s="5">
        <v>50000</v>
      </c>
      <c r="F12" s="4"/>
      <c r="G12" s="5">
        <v>6500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325000000</v>
      </c>
      <c r="P12" s="4"/>
      <c r="Q12" s="5">
        <v>0</v>
      </c>
      <c r="R12" s="4"/>
      <c r="S12" s="5">
        <f t="shared" si="1"/>
        <v>325000000</v>
      </c>
      <c r="T12" s="4"/>
      <c r="U12" s="4"/>
      <c r="V12" s="4"/>
    </row>
    <row r="13" spans="1:22">
      <c r="A13" s="1" t="s">
        <v>27</v>
      </c>
      <c r="C13" s="4" t="s">
        <v>81</v>
      </c>
      <c r="D13" s="4"/>
      <c r="E13" s="5">
        <v>100000</v>
      </c>
      <c r="F13" s="4"/>
      <c r="G13" s="5">
        <v>4350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435000000</v>
      </c>
      <c r="P13" s="4"/>
      <c r="Q13" s="5">
        <v>54700599</v>
      </c>
      <c r="R13" s="4"/>
      <c r="S13" s="5">
        <f t="shared" si="1"/>
        <v>380299401</v>
      </c>
      <c r="T13" s="4"/>
      <c r="U13" s="4"/>
      <c r="V13" s="4"/>
    </row>
    <row r="14" spans="1:22">
      <c r="A14" s="1" t="s">
        <v>23</v>
      </c>
      <c r="C14" s="4" t="s">
        <v>85</v>
      </c>
      <c r="D14" s="4"/>
      <c r="E14" s="5">
        <v>134821</v>
      </c>
      <c r="F14" s="4"/>
      <c r="G14" s="5">
        <v>1300</v>
      </c>
      <c r="H14" s="4"/>
      <c r="I14" s="5">
        <v>175267300</v>
      </c>
      <c r="J14" s="4"/>
      <c r="K14" s="5">
        <v>13413879</v>
      </c>
      <c r="L14" s="4"/>
      <c r="M14" s="5">
        <f t="shared" si="0"/>
        <v>161853421</v>
      </c>
      <c r="N14" s="4"/>
      <c r="O14" s="5">
        <v>175267300</v>
      </c>
      <c r="P14" s="4"/>
      <c r="Q14" s="5">
        <v>13413879</v>
      </c>
      <c r="R14" s="4"/>
      <c r="S14" s="5">
        <f t="shared" si="1"/>
        <v>161853421</v>
      </c>
      <c r="T14" s="4"/>
      <c r="U14" s="4"/>
      <c r="V14" s="4"/>
    </row>
    <row r="15" spans="1:22">
      <c r="A15" s="1" t="s">
        <v>86</v>
      </c>
      <c r="C15" s="4" t="s">
        <v>87</v>
      </c>
      <c r="D15" s="4"/>
      <c r="E15" s="5">
        <v>27423</v>
      </c>
      <c r="F15" s="4"/>
      <c r="G15" s="5">
        <v>7554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207152692</v>
      </c>
      <c r="P15" s="4"/>
      <c r="Q15" s="5">
        <v>0</v>
      </c>
      <c r="R15" s="4"/>
      <c r="S15" s="5">
        <f t="shared" si="1"/>
        <v>207152692</v>
      </c>
      <c r="T15" s="4"/>
      <c r="U15" s="4"/>
      <c r="V15" s="4"/>
    </row>
    <row r="16" spans="1:22">
      <c r="A16" s="1" t="s">
        <v>18</v>
      </c>
      <c r="C16" s="4" t="s">
        <v>88</v>
      </c>
      <c r="D16" s="4"/>
      <c r="E16" s="5">
        <v>50000</v>
      </c>
      <c r="F16" s="4"/>
      <c r="G16" s="5">
        <v>6700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335000000</v>
      </c>
      <c r="P16" s="4"/>
      <c r="Q16" s="5">
        <v>0</v>
      </c>
      <c r="R16" s="4"/>
      <c r="S16" s="5">
        <f t="shared" si="1"/>
        <v>335000000</v>
      </c>
      <c r="T16" s="4"/>
      <c r="U16" s="4"/>
      <c r="V16" s="4"/>
    </row>
    <row r="17" spans="1:22">
      <c r="A17" s="1" t="s">
        <v>20</v>
      </c>
      <c r="C17" s="4" t="s">
        <v>89</v>
      </c>
      <c r="D17" s="4"/>
      <c r="E17" s="5">
        <v>350000</v>
      </c>
      <c r="F17" s="4"/>
      <c r="G17" s="5">
        <v>80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28000000</v>
      </c>
      <c r="P17" s="4"/>
      <c r="Q17" s="5">
        <v>3103532</v>
      </c>
      <c r="R17" s="4"/>
      <c r="S17" s="5">
        <f t="shared" si="1"/>
        <v>24896468</v>
      </c>
      <c r="T17" s="4"/>
      <c r="U17" s="4"/>
      <c r="V17" s="4"/>
    </row>
    <row r="18" spans="1:22">
      <c r="A18" s="1" t="s">
        <v>15</v>
      </c>
      <c r="C18" s="4" t="s">
        <v>90</v>
      </c>
      <c r="D18" s="4"/>
      <c r="E18" s="5">
        <v>200000</v>
      </c>
      <c r="F18" s="4"/>
      <c r="G18" s="5">
        <v>1700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340000000</v>
      </c>
      <c r="P18" s="4"/>
      <c r="Q18" s="5">
        <v>0</v>
      </c>
      <c r="R18" s="4"/>
      <c r="S18" s="5">
        <f t="shared" si="1"/>
        <v>340000000</v>
      </c>
      <c r="T18" s="4"/>
      <c r="U18" s="4"/>
      <c r="V18" s="4"/>
    </row>
    <row r="19" spans="1:22" ht="24.75" thickBot="1">
      <c r="C19" s="4"/>
      <c r="D19" s="4"/>
      <c r="E19" s="4"/>
      <c r="F19" s="4"/>
      <c r="G19" s="4"/>
      <c r="H19" s="4"/>
      <c r="I19" s="11">
        <f>SUM(I8:I18)</f>
        <v>405628550</v>
      </c>
      <c r="J19" s="4"/>
      <c r="K19" s="11">
        <f>SUM(K8:K18)</f>
        <v>16526878</v>
      </c>
      <c r="L19" s="4"/>
      <c r="M19" s="11">
        <f>SUM(M8:M18)</f>
        <v>389101672</v>
      </c>
      <c r="N19" s="4"/>
      <c r="O19" s="11">
        <f>SUM(O8:O18)</f>
        <v>2606267002</v>
      </c>
      <c r="P19" s="4"/>
      <c r="Q19" s="11">
        <f>SUM(Q8:Q18)</f>
        <v>79384263</v>
      </c>
      <c r="R19" s="4"/>
      <c r="S19" s="11">
        <f>SUM(S8:S18)</f>
        <v>2526882739</v>
      </c>
      <c r="T19" s="4"/>
      <c r="U19" s="4"/>
      <c r="V19" s="4"/>
    </row>
    <row r="20" spans="1:22" ht="24.75" thickTop="1">
      <c r="C20" s="4"/>
      <c r="D20" s="4"/>
      <c r="E20" s="4"/>
      <c r="F20" s="4"/>
      <c r="G20" s="4"/>
      <c r="H20" s="4"/>
      <c r="I20" s="5"/>
      <c r="J20" s="4"/>
      <c r="K20" s="4"/>
      <c r="L20" s="4"/>
      <c r="M20" s="4"/>
      <c r="N20" s="4"/>
      <c r="O20" s="5"/>
      <c r="P20" s="4"/>
      <c r="Q20" s="4"/>
      <c r="R20" s="4"/>
      <c r="S20" s="4"/>
      <c r="T20" s="4"/>
      <c r="U20" s="4"/>
      <c r="V20" s="4"/>
    </row>
    <row r="21" spans="1:22"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5"/>
      <c r="P21" s="4"/>
      <c r="Q21" s="4"/>
      <c r="R21" s="4"/>
      <c r="S21" s="4"/>
      <c r="T21" s="4"/>
      <c r="U21" s="4"/>
      <c r="V21" s="4"/>
    </row>
    <row r="22" spans="1:2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4"/>
  <sheetViews>
    <sheetView rightToLeft="1" topLeftCell="A5" workbookViewId="0">
      <selection activeCell="I8" sqref="I8:I26"/>
    </sheetView>
  </sheetViews>
  <sheetFormatPr defaultRowHeight="24"/>
  <cols>
    <col min="1" max="1" width="28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0" ht="24.7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0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20" ht="24.75">
      <c r="A6" s="20" t="s">
        <v>3</v>
      </c>
      <c r="C6" s="21" t="s">
        <v>65</v>
      </c>
      <c r="D6" s="21" t="s">
        <v>65</v>
      </c>
      <c r="E6" s="21" t="s">
        <v>65</v>
      </c>
      <c r="F6" s="21" t="s">
        <v>65</v>
      </c>
      <c r="G6" s="21" t="s">
        <v>65</v>
      </c>
      <c r="H6" s="21" t="s">
        <v>65</v>
      </c>
      <c r="I6" s="21" t="s">
        <v>65</v>
      </c>
      <c r="K6" s="21" t="s">
        <v>66</v>
      </c>
      <c r="L6" s="21" t="s">
        <v>66</v>
      </c>
      <c r="M6" s="21" t="s">
        <v>66</v>
      </c>
      <c r="N6" s="21" t="s">
        <v>66</v>
      </c>
      <c r="O6" s="21" t="s">
        <v>66</v>
      </c>
      <c r="P6" s="21" t="s">
        <v>66</v>
      </c>
      <c r="Q6" s="21" t="s">
        <v>66</v>
      </c>
    </row>
    <row r="7" spans="1:20" ht="24.75">
      <c r="A7" s="21" t="s">
        <v>3</v>
      </c>
      <c r="C7" s="21" t="s">
        <v>7</v>
      </c>
      <c r="E7" s="21" t="s">
        <v>91</v>
      </c>
      <c r="G7" s="21" t="s">
        <v>92</v>
      </c>
      <c r="I7" s="21" t="s">
        <v>93</v>
      </c>
      <c r="K7" s="21" t="s">
        <v>7</v>
      </c>
      <c r="M7" s="21" t="s">
        <v>91</v>
      </c>
      <c r="O7" s="21" t="s">
        <v>92</v>
      </c>
      <c r="Q7" s="21" t="s">
        <v>93</v>
      </c>
    </row>
    <row r="8" spans="1:20">
      <c r="A8" s="1" t="s">
        <v>24</v>
      </c>
      <c r="C8" s="6">
        <v>254179</v>
      </c>
      <c r="D8" s="6"/>
      <c r="E8" s="6">
        <v>1007129206</v>
      </c>
      <c r="F8" s="6"/>
      <c r="G8" s="6">
        <v>1049480463</v>
      </c>
      <c r="H8" s="6"/>
      <c r="I8" s="18">
        <f>E8-G8</f>
        <v>-42351257</v>
      </c>
      <c r="J8" s="6"/>
      <c r="K8" s="6">
        <v>254179</v>
      </c>
      <c r="L8" s="6"/>
      <c r="M8" s="6">
        <v>1007129206</v>
      </c>
      <c r="N8" s="6"/>
      <c r="O8" s="6">
        <v>1056789112</v>
      </c>
      <c r="P8" s="6"/>
      <c r="Q8" s="6">
        <f>M8-O8</f>
        <v>-49659906</v>
      </c>
      <c r="R8" s="6"/>
      <c r="S8" s="6"/>
      <c r="T8" s="6"/>
    </row>
    <row r="9" spans="1:20">
      <c r="A9" s="1" t="s">
        <v>25</v>
      </c>
      <c r="C9" s="6">
        <v>79858</v>
      </c>
      <c r="D9" s="6"/>
      <c r="E9" s="6">
        <v>1109772171</v>
      </c>
      <c r="F9" s="6"/>
      <c r="G9" s="6">
        <v>1098273087</v>
      </c>
      <c r="H9" s="6"/>
      <c r="I9" s="18">
        <f t="shared" ref="I9:I25" si="0">E9-G9</f>
        <v>11499084</v>
      </c>
      <c r="J9" s="6"/>
      <c r="K9" s="6">
        <v>79858</v>
      </c>
      <c r="L9" s="6"/>
      <c r="M9" s="6">
        <v>1109772171</v>
      </c>
      <c r="N9" s="6"/>
      <c r="O9" s="6">
        <v>1151422011</v>
      </c>
      <c r="P9" s="6"/>
      <c r="Q9" s="6">
        <f t="shared" ref="Q9:Q25" si="1">M9-O9</f>
        <v>-41649840</v>
      </c>
      <c r="R9" s="6"/>
      <c r="S9" s="6"/>
      <c r="T9" s="6"/>
    </row>
    <row r="10" spans="1:20">
      <c r="A10" s="1" t="s">
        <v>31</v>
      </c>
      <c r="C10" s="6">
        <v>33108</v>
      </c>
      <c r="D10" s="6"/>
      <c r="E10" s="6">
        <v>1006747716</v>
      </c>
      <c r="F10" s="6"/>
      <c r="G10" s="6">
        <v>1036979618</v>
      </c>
      <c r="H10" s="6"/>
      <c r="I10" s="18">
        <f t="shared" si="0"/>
        <v>-30231902</v>
      </c>
      <c r="J10" s="6"/>
      <c r="K10" s="6">
        <v>33108</v>
      </c>
      <c r="L10" s="6"/>
      <c r="M10" s="6">
        <v>1006747716</v>
      </c>
      <c r="N10" s="6"/>
      <c r="O10" s="6">
        <v>1036979618</v>
      </c>
      <c r="P10" s="6"/>
      <c r="Q10" s="6">
        <f t="shared" si="1"/>
        <v>-30231902</v>
      </c>
      <c r="R10" s="6"/>
      <c r="S10" s="6"/>
      <c r="T10" s="6"/>
    </row>
    <row r="11" spans="1:20">
      <c r="A11" s="1" t="s">
        <v>32</v>
      </c>
      <c r="C11" s="6">
        <v>31665</v>
      </c>
      <c r="D11" s="6"/>
      <c r="E11" s="6">
        <v>892361418</v>
      </c>
      <c r="F11" s="6"/>
      <c r="G11" s="6">
        <v>904481387</v>
      </c>
      <c r="H11" s="6"/>
      <c r="I11" s="18">
        <f t="shared" si="0"/>
        <v>-12119969</v>
      </c>
      <c r="J11" s="6"/>
      <c r="K11" s="6">
        <v>31665</v>
      </c>
      <c r="L11" s="6"/>
      <c r="M11" s="6">
        <v>892361418</v>
      </c>
      <c r="N11" s="6"/>
      <c r="O11" s="6">
        <v>904481387</v>
      </c>
      <c r="P11" s="6"/>
      <c r="Q11" s="6">
        <f t="shared" si="1"/>
        <v>-12119969</v>
      </c>
      <c r="R11" s="6"/>
      <c r="S11" s="6"/>
      <c r="T11" s="6"/>
    </row>
    <row r="12" spans="1:20">
      <c r="A12" s="1" t="s">
        <v>17</v>
      </c>
      <c r="C12" s="6">
        <v>39142</v>
      </c>
      <c r="D12" s="6"/>
      <c r="E12" s="6">
        <v>591029306</v>
      </c>
      <c r="F12" s="6"/>
      <c r="G12" s="6">
        <v>663011150</v>
      </c>
      <c r="H12" s="6"/>
      <c r="I12" s="18">
        <f t="shared" si="0"/>
        <v>-71981844</v>
      </c>
      <c r="J12" s="6"/>
      <c r="K12" s="6">
        <v>39142</v>
      </c>
      <c r="L12" s="6"/>
      <c r="M12" s="6">
        <v>591029306</v>
      </c>
      <c r="N12" s="6"/>
      <c r="O12" s="6">
        <v>510182753</v>
      </c>
      <c r="P12" s="6"/>
      <c r="Q12" s="6">
        <f t="shared" si="1"/>
        <v>80846553</v>
      </c>
      <c r="R12" s="6"/>
      <c r="S12" s="6"/>
      <c r="T12" s="6"/>
    </row>
    <row r="13" spans="1:20">
      <c r="A13" s="1" t="s">
        <v>16</v>
      </c>
      <c r="C13" s="6">
        <v>237304</v>
      </c>
      <c r="D13" s="6"/>
      <c r="E13" s="6">
        <v>1382327361</v>
      </c>
      <c r="F13" s="6"/>
      <c r="G13" s="6">
        <v>1598590980</v>
      </c>
      <c r="H13" s="6"/>
      <c r="I13" s="18">
        <f t="shared" si="0"/>
        <v>-216263619</v>
      </c>
      <c r="J13" s="6"/>
      <c r="K13" s="6">
        <v>237304</v>
      </c>
      <c r="L13" s="6"/>
      <c r="M13" s="6">
        <v>1382327361</v>
      </c>
      <c r="N13" s="6"/>
      <c r="O13" s="6">
        <v>1332955310</v>
      </c>
      <c r="P13" s="6"/>
      <c r="Q13" s="6">
        <f t="shared" si="1"/>
        <v>49372051</v>
      </c>
      <c r="R13" s="6"/>
      <c r="S13" s="6"/>
      <c r="T13" s="6"/>
    </row>
    <row r="14" spans="1:20">
      <c r="A14" s="1" t="s">
        <v>28</v>
      </c>
      <c r="C14" s="6">
        <v>245115</v>
      </c>
      <c r="D14" s="6"/>
      <c r="E14" s="6">
        <v>1293816364</v>
      </c>
      <c r="F14" s="6"/>
      <c r="G14" s="6">
        <v>1471063721</v>
      </c>
      <c r="H14" s="6"/>
      <c r="I14" s="18">
        <f t="shared" si="0"/>
        <v>-177247357</v>
      </c>
      <c r="J14" s="6"/>
      <c r="K14" s="6">
        <v>245115</v>
      </c>
      <c r="L14" s="6"/>
      <c r="M14" s="6">
        <v>1293816364</v>
      </c>
      <c r="N14" s="6"/>
      <c r="O14" s="6">
        <v>1531798385</v>
      </c>
      <c r="P14" s="6"/>
      <c r="Q14" s="6">
        <f t="shared" si="1"/>
        <v>-237982021</v>
      </c>
      <c r="R14" s="6"/>
      <c r="S14" s="6"/>
      <c r="T14" s="6"/>
    </row>
    <row r="15" spans="1:20">
      <c r="A15" s="1" t="s">
        <v>29</v>
      </c>
      <c r="C15" s="6">
        <v>44934</v>
      </c>
      <c r="D15" s="6"/>
      <c r="E15" s="6">
        <v>1362332602</v>
      </c>
      <c r="F15" s="6"/>
      <c r="G15" s="6">
        <v>1332762258</v>
      </c>
      <c r="H15" s="6"/>
      <c r="I15" s="18">
        <f t="shared" si="0"/>
        <v>29570344</v>
      </c>
      <c r="J15" s="6"/>
      <c r="K15" s="6">
        <v>44934</v>
      </c>
      <c r="L15" s="6"/>
      <c r="M15" s="6">
        <v>1362332602</v>
      </c>
      <c r="N15" s="6"/>
      <c r="O15" s="6">
        <v>1298386308</v>
      </c>
      <c r="P15" s="6"/>
      <c r="Q15" s="6">
        <f t="shared" si="1"/>
        <v>63946294</v>
      </c>
      <c r="R15" s="6"/>
      <c r="S15" s="6"/>
      <c r="T15" s="6"/>
    </row>
    <row r="16" spans="1:20">
      <c r="A16" s="1" t="s">
        <v>21</v>
      </c>
      <c r="C16" s="6">
        <v>147696</v>
      </c>
      <c r="D16" s="6"/>
      <c r="E16" s="6">
        <v>700905354</v>
      </c>
      <c r="F16" s="6"/>
      <c r="G16" s="6">
        <v>477449207</v>
      </c>
      <c r="H16" s="6"/>
      <c r="I16" s="18">
        <f t="shared" si="0"/>
        <v>223456147</v>
      </c>
      <c r="J16" s="6"/>
      <c r="K16" s="6">
        <v>147696</v>
      </c>
      <c r="L16" s="6"/>
      <c r="M16" s="6">
        <v>700905354</v>
      </c>
      <c r="N16" s="6"/>
      <c r="O16" s="6">
        <v>1017661354</v>
      </c>
      <c r="P16" s="6"/>
      <c r="Q16" s="6">
        <f t="shared" si="1"/>
        <v>-316756000</v>
      </c>
      <c r="R16" s="6"/>
      <c r="S16" s="6"/>
      <c r="T16" s="6"/>
    </row>
    <row r="17" spans="1:20">
      <c r="A17" s="1" t="s">
        <v>30</v>
      </c>
      <c r="C17" s="6">
        <v>44747</v>
      </c>
      <c r="D17" s="6"/>
      <c r="E17" s="6">
        <v>1144489835</v>
      </c>
      <c r="F17" s="6"/>
      <c r="G17" s="6">
        <v>1249066544</v>
      </c>
      <c r="H17" s="6"/>
      <c r="I17" s="18">
        <f t="shared" si="0"/>
        <v>-104576709</v>
      </c>
      <c r="J17" s="6"/>
      <c r="K17" s="6">
        <v>44747</v>
      </c>
      <c r="L17" s="6"/>
      <c r="M17" s="6">
        <v>1144489835</v>
      </c>
      <c r="N17" s="6"/>
      <c r="O17" s="6">
        <v>1231684436</v>
      </c>
      <c r="P17" s="6"/>
      <c r="Q17" s="6">
        <f t="shared" si="1"/>
        <v>-87194601</v>
      </c>
      <c r="R17" s="6"/>
      <c r="S17" s="6"/>
      <c r="T17" s="6"/>
    </row>
    <row r="18" spans="1:20">
      <c r="A18" s="1" t="s">
        <v>27</v>
      </c>
      <c r="C18" s="6">
        <v>100000</v>
      </c>
      <c r="D18" s="6"/>
      <c r="E18" s="6">
        <v>1675968300</v>
      </c>
      <c r="F18" s="6"/>
      <c r="G18" s="6">
        <v>1675968300</v>
      </c>
      <c r="H18" s="6"/>
      <c r="I18" s="18">
        <f t="shared" si="0"/>
        <v>0</v>
      </c>
      <c r="J18" s="6"/>
      <c r="K18" s="6">
        <v>100000</v>
      </c>
      <c r="L18" s="6"/>
      <c r="M18" s="6">
        <v>1675968306</v>
      </c>
      <c r="N18" s="6"/>
      <c r="O18" s="6">
        <v>1801670395</v>
      </c>
      <c r="P18" s="6"/>
      <c r="Q18" s="6">
        <f t="shared" si="1"/>
        <v>-125702089</v>
      </c>
      <c r="R18" s="6"/>
      <c r="S18" s="6"/>
      <c r="T18" s="6"/>
    </row>
    <row r="19" spans="1:20">
      <c r="A19" s="1" t="s">
        <v>23</v>
      </c>
      <c r="C19" s="6">
        <v>134821</v>
      </c>
      <c r="D19" s="6"/>
      <c r="E19" s="6">
        <v>1208849717</v>
      </c>
      <c r="F19" s="6"/>
      <c r="G19" s="6">
        <v>1350029815</v>
      </c>
      <c r="H19" s="6"/>
      <c r="I19" s="18">
        <f t="shared" si="0"/>
        <v>-141180098</v>
      </c>
      <c r="J19" s="6"/>
      <c r="K19" s="6">
        <v>134821</v>
      </c>
      <c r="L19" s="6"/>
      <c r="M19" s="6">
        <v>1208849711</v>
      </c>
      <c r="N19" s="6"/>
      <c r="O19" s="6">
        <v>1266017596</v>
      </c>
      <c r="P19" s="6"/>
      <c r="Q19" s="6">
        <f t="shared" si="1"/>
        <v>-57167885</v>
      </c>
      <c r="R19" s="6"/>
      <c r="S19" s="6"/>
      <c r="T19" s="6"/>
    </row>
    <row r="20" spans="1:20">
      <c r="A20" s="1" t="s">
        <v>33</v>
      </c>
      <c r="C20" s="6">
        <v>24682</v>
      </c>
      <c r="D20" s="6"/>
      <c r="E20" s="6">
        <v>1075865981</v>
      </c>
      <c r="F20" s="6"/>
      <c r="G20" s="6">
        <v>1095497595</v>
      </c>
      <c r="H20" s="6"/>
      <c r="I20" s="18">
        <f t="shared" si="0"/>
        <v>-19631614</v>
      </c>
      <c r="J20" s="6"/>
      <c r="K20" s="6">
        <v>24682</v>
      </c>
      <c r="L20" s="6"/>
      <c r="M20" s="6">
        <v>1075865981</v>
      </c>
      <c r="N20" s="6"/>
      <c r="O20" s="6">
        <v>1095497595</v>
      </c>
      <c r="P20" s="6"/>
      <c r="Q20" s="6">
        <f t="shared" si="1"/>
        <v>-19631614</v>
      </c>
      <c r="R20" s="6"/>
      <c r="S20" s="6"/>
      <c r="T20" s="6"/>
    </row>
    <row r="21" spans="1:20">
      <c r="A21" s="1" t="s">
        <v>22</v>
      </c>
      <c r="C21" s="6">
        <v>1500000</v>
      </c>
      <c r="D21" s="6"/>
      <c r="E21" s="6">
        <v>1426958775</v>
      </c>
      <c r="F21" s="6"/>
      <c r="G21" s="6">
        <v>1380735450</v>
      </c>
      <c r="H21" s="6"/>
      <c r="I21" s="18">
        <f t="shared" si="0"/>
        <v>46223325</v>
      </c>
      <c r="J21" s="6"/>
      <c r="K21" s="6">
        <v>1500000</v>
      </c>
      <c r="L21" s="6"/>
      <c r="M21" s="6">
        <v>1426958775</v>
      </c>
      <c r="N21" s="6"/>
      <c r="O21" s="6">
        <v>1617590837</v>
      </c>
      <c r="P21" s="6"/>
      <c r="Q21" s="6">
        <f t="shared" si="1"/>
        <v>-190632062</v>
      </c>
      <c r="R21" s="6"/>
      <c r="S21" s="6"/>
      <c r="T21" s="6"/>
    </row>
    <row r="22" spans="1:20">
      <c r="A22" s="1" t="s">
        <v>18</v>
      </c>
      <c r="C22" s="6">
        <v>90000</v>
      </c>
      <c r="D22" s="6"/>
      <c r="E22" s="6">
        <v>1950326100</v>
      </c>
      <c r="F22" s="6"/>
      <c r="G22" s="6">
        <v>2120308650</v>
      </c>
      <c r="H22" s="6"/>
      <c r="I22" s="18">
        <f t="shared" si="0"/>
        <v>-169982550</v>
      </c>
      <c r="J22" s="6"/>
      <c r="K22" s="6">
        <v>90000</v>
      </c>
      <c r="L22" s="6"/>
      <c r="M22" s="6">
        <v>1950326100</v>
      </c>
      <c r="N22" s="6"/>
      <c r="O22" s="6">
        <v>2574716933</v>
      </c>
      <c r="P22" s="6"/>
      <c r="Q22" s="6">
        <f t="shared" si="1"/>
        <v>-624390833</v>
      </c>
      <c r="R22" s="6"/>
      <c r="S22" s="6"/>
      <c r="T22" s="6"/>
    </row>
    <row r="23" spans="1:20">
      <c r="A23" s="1" t="s">
        <v>26</v>
      </c>
      <c r="C23" s="6">
        <v>375459</v>
      </c>
      <c r="D23" s="6"/>
      <c r="E23" s="6">
        <v>1292851465</v>
      </c>
      <c r="F23" s="6"/>
      <c r="G23" s="6">
        <v>1329123982</v>
      </c>
      <c r="H23" s="6"/>
      <c r="I23" s="18">
        <f t="shared" si="0"/>
        <v>-36272517</v>
      </c>
      <c r="J23" s="6"/>
      <c r="K23" s="6">
        <v>375459</v>
      </c>
      <c r="L23" s="6"/>
      <c r="M23" s="6">
        <v>1292851465</v>
      </c>
      <c r="N23" s="6"/>
      <c r="O23" s="6">
        <v>1332368432</v>
      </c>
      <c r="P23" s="6"/>
      <c r="Q23" s="6">
        <f t="shared" si="1"/>
        <v>-39516967</v>
      </c>
      <c r="R23" s="6"/>
      <c r="S23" s="6"/>
      <c r="T23" s="6"/>
    </row>
    <row r="24" spans="1:20">
      <c r="A24" s="1" t="s">
        <v>15</v>
      </c>
      <c r="C24" s="6">
        <v>200000</v>
      </c>
      <c r="D24" s="6"/>
      <c r="E24" s="6">
        <v>3310186500</v>
      </c>
      <c r="F24" s="6"/>
      <c r="G24" s="6">
        <v>3741604200</v>
      </c>
      <c r="H24" s="6"/>
      <c r="I24" s="18">
        <f t="shared" si="0"/>
        <v>-431417700</v>
      </c>
      <c r="J24" s="6"/>
      <c r="K24" s="6">
        <v>200000</v>
      </c>
      <c r="L24" s="6"/>
      <c r="M24" s="6">
        <v>3310186500</v>
      </c>
      <c r="N24" s="6"/>
      <c r="O24" s="6">
        <v>3443123517</v>
      </c>
      <c r="P24" s="6"/>
      <c r="Q24" s="6">
        <f t="shared" si="1"/>
        <v>-132937017</v>
      </c>
      <c r="R24" s="6"/>
      <c r="S24" s="6"/>
      <c r="T24" s="6"/>
    </row>
    <row r="25" spans="1:20">
      <c r="A25" s="1" t="s">
        <v>43</v>
      </c>
      <c r="C25" s="6">
        <v>17505</v>
      </c>
      <c r="D25" s="6"/>
      <c r="E25" s="6">
        <v>16065802295</v>
      </c>
      <c r="F25" s="6"/>
      <c r="G25" s="6">
        <v>15780278815</v>
      </c>
      <c r="H25" s="6"/>
      <c r="I25" s="18">
        <f t="shared" si="0"/>
        <v>285523480</v>
      </c>
      <c r="J25" s="6"/>
      <c r="K25" s="6">
        <v>17505</v>
      </c>
      <c r="L25" s="6"/>
      <c r="M25" s="6">
        <v>16065802295</v>
      </c>
      <c r="N25" s="6"/>
      <c r="O25" s="6">
        <v>14857168896</v>
      </c>
      <c r="P25" s="6"/>
      <c r="Q25" s="6">
        <f t="shared" si="1"/>
        <v>1208633399</v>
      </c>
      <c r="R25" s="6"/>
      <c r="S25" s="6"/>
      <c r="T25" s="6"/>
    </row>
    <row r="26" spans="1:20" ht="24.75" thickBot="1">
      <c r="C26" s="6"/>
      <c r="D26" s="6"/>
      <c r="E26" s="7">
        <f>SUM(SUM(E8:E25))</f>
        <v>38497720466</v>
      </c>
      <c r="F26" s="6"/>
      <c r="G26" s="7">
        <f>SUM(G8:G25)</f>
        <v>39354705222</v>
      </c>
      <c r="H26" s="6"/>
      <c r="I26" s="19">
        <f>SUM(I8:I25)</f>
        <v>-856984756</v>
      </c>
      <c r="J26" s="6"/>
      <c r="K26" s="6"/>
      <c r="L26" s="6"/>
      <c r="M26" s="7">
        <f>SUM(M8:M25)</f>
        <v>38497720466</v>
      </c>
      <c r="N26" s="6"/>
      <c r="O26" s="7">
        <f>SUM(O8:O25)</f>
        <v>39060494875</v>
      </c>
      <c r="P26" s="6"/>
      <c r="Q26" s="7">
        <f>SUM(Q8:Q25)</f>
        <v>-562774409</v>
      </c>
      <c r="R26" s="6"/>
      <c r="S26" s="6"/>
      <c r="T26" s="6"/>
    </row>
    <row r="27" spans="1:20" ht="24.75" thickTop="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4"/>
      <c r="B32" s="4"/>
      <c r="C32" s="4"/>
      <c r="D32" s="4"/>
      <c r="E32" s="4"/>
      <c r="F32" s="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>
      <c r="A33" s="4"/>
      <c r="B33" s="4"/>
      <c r="C33" s="4"/>
      <c r="D33" s="4"/>
      <c r="E33" s="4"/>
      <c r="F33" s="4"/>
      <c r="G33" s="5"/>
      <c r="H33" s="4"/>
      <c r="I33" s="5"/>
      <c r="J33" s="4"/>
      <c r="K33" s="4"/>
      <c r="L33" s="4"/>
      <c r="M33" s="4"/>
      <c r="N33" s="4"/>
      <c r="O33" s="5"/>
      <c r="P33" s="4"/>
      <c r="Q33" s="5"/>
    </row>
    <row r="34" spans="1:17">
      <c r="A34" s="4"/>
      <c r="B34" s="4"/>
      <c r="C34" s="4"/>
      <c r="D34" s="4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5"/>
  <sheetViews>
    <sheetView rightToLeft="1" workbookViewId="0">
      <selection activeCell="I36" sqref="I36"/>
    </sheetView>
  </sheetViews>
  <sheetFormatPr defaultRowHeight="24"/>
  <cols>
    <col min="1" max="1" width="28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65</v>
      </c>
      <c r="D6" s="21" t="s">
        <v>65</v>
      </c>
      <c r="E6" s="21" t="s">
        <v>65</v>
      </c>
      <c r="F6" s="21" t="s">
        <v>65</v>
      </c>
      <c r="G6" s="21" t="s">
        <v>65</v>
      </c>
      <c r="H6" s="21" t="s">
        <v>65</v>
      </c>
      <c r="I6" s="21" t="s">
        <v>65</v>
      </c>
      <c r="K6" s="21" t="s">
        <v>66</v>
      </c>
      <c r="L6" s="21" t="s">
        <v>66</v>
      </c>
      <c r="M6" s="21" t="s">
        <v>66</v>
      </c>
      <c r="N6" s="21" t="s">
        <v>66</v>
      </c>
      <c r="O6" s="21" t="s">
        <v>66</v>
      </c>
      <c r="P6" s="21" t="s">
        <v>66</v>
      </c>
      <c r="Q6" s="21" t="s">
        <v>66</v>
      </c>
    </row>
    <row r="7" spans="1:17" ht="24.75">
      <c r="A7" s="21" t="s">
        <v>3</v>
      </c>
      <c r="C7" s="21" t="s">
        <v>7</v>
      </c>
      <c r="E7" s="21" t="s">
        <v>91</v>
      </c>
      <c r="G7" s="21" t="s">
        <v>92</v>
      </c>
      <c r="I7" s="21" t="s">
        <v>94</v>
      </c>
      <c r="K7" s="21" t="s">
        <v>7</v>
      </c>
      <c r="M7" s="21" t="s">
        <v>91</v>
      </c>
      <c r="O7" s="21" t="s">
        <v>92</v>
      </c>
      <c r="Q7" s="21" t="s">
        <v>94</v>
      </c>
    </row>
    <row r="8" spans="1:17">
      <c r="A8" s="1" t="s">
        <v>24</v>
      </c>
      <c r="C8" s="6">
        <v>38320</v>
      </c>
      <c r="D8" s="6"/>
      <c r="E8" s="6">
        <v>158081795</v>
      </c>
      <c r="F8" s="6"/>
      <c r="G8" s="6">
        <v>159237351</v>
      </c>
      <c r="H8" s="6"/>
      <c r="I8" s="6">
        <f>E8-G8</f>
        <v>-1155556</v>
      </c>
      <c r="J8" s="6"/>
      <c r="K8" s="6">
        <v>38320</v>
      </c>
      <c r="L8" s="6"/>
      <c r="M8" s="6">
        <v>158081795</v>
      </c>
      <c r="N8" s="6"/>
      <c r="O8" s="6">
        <v>159237351</v>
      </c>
      <c r="P8" s="6"/>
      <c r="Q8" s="6">
        <f>M8-O8</f>
        <v>-1155556</v>
      </c>
    </row>
    <row r="9" spans="1:17">
      <c r="A9" s="1" t="s">
        <v>25</v>
      </c>
      <c r="C9" s="6">
        <v>20142</v>
      </c>
      <c r="D9" s="6"/>
      <c r="E9" s="6">
        <v>286116599</v>
      </c>
      <c r="F9" s="6"/>
      <c r="G9" s="6">
        <v>290414763</v>
      </c>
      <c r="H9" s="6"/>
      <c r="I9" s="6">
        <f t="shared" ref="I9:I30" si="0">E9-G9</f>
        <v>-4298164</v>
      </c>
      <c r="J9" s="6"/>
      <c r="K9" s="6">
        <v>20142</v>
      </c>
      <c r="L9" s="6"/>
      <c r="M9" s="6">
        <v>286116599</v>
      </c>
      <c r="N9" s="6"/>
      <c r="O9" s="6">
        <v>290414763</v>
      </c>
      <c r="P9" s="6"/>
      <c r="Q9" s="6">
        <f t="shared" ref="Q9:Q30" si="1">M9-O9</f>
        <v>-4298164</v>
      </c>
    </row>
    <row r="10" spans="1:17">
      <c r="A10" s="1" t="s">
        <v>16</v>
      </c>
      <c r="C10" s="6">
        <v>124154</v>
      </c>
      <c r="D10" s="6"/>
      <c r="E10" s="6">
        <v>805901831</v>
      </c>
      <c r="F10" s="6"/>
      <c r="G10" s="6">
        <v>697382826</v>
      </c>
      <c r="H10" s="6"/>
      <c r="I10" s="6">
        <f t="shared" si="0"/>
        <v>108519005</v>
      </c>
      <c r="J10" s="6"/>
      <c r="K10" s="6">
        <v>326012</v>
      </c>
      <c r="L10" s="6"/>
      <c r="M10" s="6">
        <v>2176771883</v>
      </c>
      <c r="N10" s="6"/>
      <c r="O10" s="6">
        <v>1698988660</v>
      </c>
      <c r="P10" s="6"/>
      <c r="Q10" s="6">
        <f t="shared" si="1"/>
        <v>477783223</v>
      </c>
    </row>
    <row r="11" spans="1:17">
      <c r="A11" s="1" t="s">
        <v>28</v>
      </c>
      <c r="C11" s="6">
        <v>24493</v>
      </c>
      <c r="D11" s="6"/>
      <c r="E11" s="6">
        <v>263193954</v>
      </c>
      <c r="F11" s="6"/>
      <c r="G11" s="6">
        <v>276873799</v>
      </c>
      <c r="H11" s="6"/>
      <c r="I11" s="6">
        <f t="shared" si="0"/>
        <v>-13679845</v>
      </c>
      <c r="J11" s="6"/>
      <c r="K11" s="6">
        <v>141162</v>
      </c>
      <c r="L11" s="6"/>
      <c r="M11" s="6">
        <v>1709400792</v>
      </c>
      <c r="N11" s="6"/>
      <c r="O11" s="6">
        <v>1595723644</v>
      </c>
      <c r="P11" s="6"/>
      <c r="Q11" s="6">
        <f t="shared" si="1"/>
        <v>113677148</v>
      </c>
    </row>
    <row r="12" spans="1:17">
      <c r="A12" s="1" t="s">
        <v>19</v>
      </c>
      <c r="C12" s="6">
        <v>100712</v>
      </c>
      <c r="D12" s="6"/>
      <c r="E12" s="6">
        <v>318350632</v>
      </c>
      <c r="F12" s="6"/>
      <c r="G12" s="6">
        <v>318350632</v>
      </c>
      <c r="H12" s="6"/>
      <c r="I12" s="6">
        <f t="shared" si="0"/>
        <v>0</v>
      </c>
      <c r="J12" s="6"/>
      <c r="K12" s="6">
        <v>100712</v>
      </c>
      <c r="L12" s="6"/>
      <c r="M12" s="6">
        <v>318350632</v>
      </c>
      <c r="N12" s="6"/>
      <c r="O12" s="6">
        <v>318350632</v>
      </c>
      <c r="P12" s="6"/>
      <c r="Q12" s="6">
        <f t="shared" si="1"/>
        <v>0</v>
      </c>
    </row>
    <row r="13" spans="1:17">
      <c r="A13" s="1" t="s">
        <v>29</v>
      </c>
      <c r="C13" s="6">
        <v>5066</v>
      </c>
      <c r="D13" s="6"/>
      <c r="E13" s="6">
        <v>156866956</v>
      </c>
      <c r="F13" s="6"/>
      <c r="G13" s="6">
        <v>146384142</v>
      </c>
      <c r="H13" s="6"/>
      <c r="I13" s="6">
        <f t="shared" si="0"/>
        <v>10482814</v>
      </c>
      <c r="J13" s="6"/>
      <c r="K13" s="6">
        <v>39126</v>
      </c>
      <c r="L13" s="6"/>
      <c r="M13" s="6">
        <v>1183662605</v>
      </c>
      <c r="N13" s="6"/>
      <c r="O13" s="6">
        <v>1130561774</v>
      </c>
      <c r="P13" s="6"/>
      <c r="Q13" s="6">
        <f t="shared" si="1"/>
        <v>53100831</v>
      </c>
    </row>
    <row r="14" spans="1:17">
      <c r="A14" s="1" t="s">
        <v>21</v>
      </c>
      <c r="C14" s="6">
        <v>152304</v>
      </c>
      <c r="D14" s="6"/>
      <c r="E14" s="6">
        <v>729814989</v>
      </c>
      <c r="F14" s="6"/>
      <c r="G14" s="6">
        <v>1049411593</v>
      </c>
      <c r="H14" s="6"/>
      <c r="I14" s="6">
        <f t="shared" si="0"/>
        <v>-319596604</v>
      </c>
      <c r="J14" s="6"/>
      <c r="K14" s="6">
        <v>152304</v>
      </c>
      <c r="L14" s="6"/>
      <c r="M14" s="6">
        <v>729814989</v>
      </c>
      <c r="N14" s="6"/>
      <c r="O14" s="6">
        <v>1049411593</v>
      </c>
      <c r="P14" s="6"/>
      <c r="Q14" s="6">
        <f t="shared" si="1"/>
        <v>-319596604</v>
      </c>
    </row>
    <row r="15" spans="1:17">
      <c r="A15" s="1" t="s">
        <v>30</v>
      </c>
      <c r="C15" s="6">
        <v>5253</v>
      </c>
      <c r="D15" s="6"/>
      <c r="E15" s="6">
        <v>134251062</v>
      </c>
      <c r="F15" s="6"/>
      <c r="G15" s="6">
        <v>144591556</v>
      </c>
      <c r="H15" s="6"/>
      <c r="I15" s="6">
        <f t="shared" si="0"/>
        <v>-10340494</v>
      </c>
      <c r="J15" s="6"/>
      <c r="K15" s="6">
        <v>5253</v>
      </c>
      <c r="L15" s="6"/>
      <c r="M15" s="6">
        <v>134251062</v>
      </c>
      <c r="N15" s="6"/>
      <c r="O15" s="6">
        <v>144591556</v>
      </c>
      <c r="P15" s="6"/>
      <c r="Q15" s="6">
        <f t="shared" si="1"/>
        <v>-10340494</v>
      </c>
    </row>
    <row r="16" spans="1:17">
      <c r="A16" s="1" t="s">
        <v>23</v>
      </c>
      <c r="C16" s="6">
        <v>15179</v>
      </c>
      <c r="D16" s="6"/>
      <c r="E16" s="6">
        <v>151115459</v>
      </c>
      <c r="F16" s="6"/>
      <c r="G16" s="6">
        <v>142536260</v>
      </c>
      <c r="H16" s="6"/>
      <c r="I16" s="6">
        <f t="shared" si="0"/>
        <v>8579199</v>
      </c>
      <c r="J16" s="6"/>
      <c r="K16" s="6">
        <v>44953</v>
      </c>
      <c r="L16" s="6"/>
      <c r="M16" s="6">
        <v>491865550</v>
      </c>
      <c r="N16" s="6"/>
      <c r="O16" s="6">
        <v>422124811</v>
      </c>
      <c r="P16" s="6"/>
      <c r="Q16" s="6">
        <f t="shared" si="1"/>
        <v>69740739</v>
      </c>
    </row>
    <row r="17" spans="1:17">
      <c r="A17" s="1" t="s">
        <v>20</v>
      </c>
      <c r="C17" s="6">
        <v>350000</v>
      </c>
      <c r="D17" s="6"/>
      <c r="E17" s="6">
        <v>2509602160</v>
      </c>
      <c r="F17" s="6"/>
      <c r="G17" s="6">
        <v>2031843244</v>
      </c>
      <c r="H17" s="6"/>
      <c r="I17" s="6">
        <f t="shared" si="0"/>
        <v>477758916</v>
      </c>
      <c r="J17" s="6"/>
      <c r="K17" s="6">
        <v>700000</v>
      </c>
      <c r="L17" s="6"/>
      <c r="M17" s="6">
        <v>5663367395</v>
      </c>
      <c r="N17" s="6"/>
      <c r="O17" s="6">
        <v>4063686480</v>
      </c>
      <c r="P17" s="6"/>
      <c r="Q17" s="6">
        <f t="shared" si="1"/>
        <v>1599680915</v>
      </c>
    </row>
    <row r="18" spans="1:17">
      <c r="A18" s="1" t="s">
        <v>95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120190</v>
      </c>
      <c r="L18" s="6"/>
      <c r="M18" s="6">
        <v>686980503</v>
      </c>
      <c r="N18" s="6"/>
      <c r="O18" s="6">
        <v>588533207</v>
      </c>
      <c r="P18" s="6"/>
      <c r="Q18" s="6">
        <f t="shared" si="1"/>
        <v>98447296</v>
      </c>
    </row>
    <row r="19" spans="1:17">
      <c r="A19" s="1" t="s">
        <v>96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11853</v>
      </c>
      <c r="L19" s="6"/>
      <c r="M19" s="6">
        <v>311156812</v>
      </c>
      <c r="N19" s="6"/>
      <c r="O19" s="6">
        <v>296159058</v>
      </c>
      <c r="P19" s="6"/>
      <c r="Q19" s="6">
        <f t="shared" si="1"/>
        <v>14997754</v>
      </c>
    </row>
    <row r="20" spans="1:17">
      <c r="A20" s="1" t="s">
        <v>79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27657</v>
      </c>
      <c r="L20" s="6"/>
      <c r="M20" s="6">
        <v>824773228</v>
      </c>
      <c r="N20" s="6"/>
      <c r="O20" s="6">
        <v>718733847</v>
      </c>
      <c r="P20" s="6"/>
      <c r="Q20" s="6">
        <f t="shared" si="1"/>
        <v>106039381</v>
      </c>
    </row>
    <row r="21" spans="1:17">
      <c r="A21" s="1" t="s">
        <v>17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26095</v>
      </c>
      <c r="L21" s="6"/>
      <c r="M21" s="6">
        <v>588090268</v>
      </c>
      <c r="N21" s="6"/>
      <c r="O21" s="6">
        <v>340126181</v>
      </c>
      <c r="P21" s="6"/>
      <c r="Q21" s="6">
        <f t="shared" si="1"/>
        <v>247964087</v>
      </c>
    </row>
    <row r="22" spans="1:17">
      <c r="A22" s="1" t="s">
        <v>97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39104</v>
      </c>
      <c r="L22" s="6"/>
      <c r="M22" s="6">
        <v>1103314381</v>
      </c>
      <c r="N22" s="6"/>
      <c r="O22" s="6">
        <v>929929829</v>
      </c>
      <c r="P22" s="6"/>
      <c r="Q22" s="6">
        <f t="shared" si="1"/>
        <v>173384552</v>
      </c>
    </row>
    <row r="23" spans="1:17">
      <c r="A23" s="1" t="s">
        <v>98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13047</v>
      </c>
      <c r="L23" s="6"/>
      <c r="M23" s="6">
        <v>215470753</v>
      </c>
      <c r="N23" s="6"/>
      <c r="O23" s="6">
        <v>155298441</v>
      </c>
      <c r="P23" s="6"/>
      <c r="Q23" s="6">
        <f t="shared" si="1"/>
        <v>60172312</v>
      </c>
    </row>
    <row r="24" spans="1:17">
      <c r="A24" s="1" t="s">
        <v>86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27423</v>
      </c>
      <c r="L24" s="6"/>
      <c r="M24" s="6">
        <v>1341172472</v>
      </c>
      <c r="N24" s="6"/>
      <c r="O24" s="6">
        <v>1374765446</v>
      </c>
      <c r="P24" s="6"/>
      <c r="Q24" s="6">
        <f t="shared" si="1"/>
        <v>-33592974</v>
      </c>
    </row>
    <row r="25" spans="1:17">
      <c r="A25" s="1" t="s">
        <v>22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421875</v>
      </c>
      <c r="L25" s="6"/>
      <c r="M25" s="6">
        <v>418945489</v>
      </c>
      <c r="N25" s="6"/>
      <c r="O25" s="6">
        <v>454947423</v>
      </c>
      <c r="P25" s="6"/>
      <c r="Q25" s="6">
        <f t="shared" si="1"/>
        <v>-36001934</v>
      </c>
    </row>
    <row r="26" spans="1:17">
      <c r="A26" s="1" t="s">
        <v>99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130801</v>
      </c>
      <c r="L26" s="6"/>
      <c r="M26" s="6">
        <v>1622251429</v>
      </c>
      <c r="N26" s="6"/>
      <c r="O26" s="6">
        <v>1397825127</v>
      </c>
      <c r="P26" s="6"/>
      <c r="Q26" s="6">
        <f t="shared" si="1"/>
        <v>224426302</v>
      </c>
    </row>
    <row r="27" spans="1:17">
      <c r="A27" s="1" t="s">
        <v>100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163</v>
      </c>
      <c r="L27" s="6"/>
      <c r="M27" s="6">
        <v>11901153</v>
      </c>
      <c r="N27" s="6"/>
      <c r="O27" s="6">
        <v>11896482</v>
      </c>
      <c r="P27" s="6"/>
      <c r="Q27" s="6">
        <f t="shared" si="1"/>
        <v>4671</v>
      </c>
    </row>
    <row r="28" spans="1:17">
      <c r="A28" s="1" t="s">
        <v>18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7803</v>
      </c>
      <c r="L28" s="6"/>
      <c r="M28" s="6">
        <v>272363395</v>
      </c>
      <c r="N28" s="6"/>
      <c r="O28" s="6">
        <v>218429525</v>
      </c>
      <c r="P28" s="6"/>
      <c r="Q28" s="6">
        <f t="shared" si="1"/>
        <v>53933870</v>
      </c>
    </row>
    <row r="29" spans="1:17">
      <c r="A29" s="1" t="s">
        <v>15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200000</v>
      </c>
      <c r="L29" s="6"/>
      <c r="M29" s="6">
        <v>4554192137</v>
      </c>
      <c r="N29" s="6"/>
      <c r="O29" s="6">
        <v>3443123517</v>
      </c>
      <c r="P29" s="6"/>
      <c r="Q29" s="6">
        <f t="shared" si="1"/>
        <v>1111068620</v>
      </c>
    </row>
    <row r="30" spans="1:17">
      <c r="A30" s="1" t="s">
        <v>43</v>
      </c>
      <c r="C30" s="6">
        <v>610</v>
      </c>
      <c r="D30" s="6"/>
      <c r="E30" s="6">
        <v>550797256</v>
      </c>
      <c r="F30" s="6"/>
      <c r="G30" s="6">
        <v>517730535</v>
      </c>
      <c r="H30" s="6"/>
      <c r="I30" s="6">
        <f t="shared" si="0"/>
        <v>33066721</v>
      </c>
      <c r="J30" s="6"/>
      <c r="K30" s="6">
        <v>5321</v>
      </c>
      <c r="L30" s="6"/>
      <c r="M30" s="6">
        <v>4633569725</v>
      </c>
      <c r="N30" s="6"/>
      <c r="O30" s="6">
        <v>4482778649</v>
      </c>
      <c r="P30" s="6"/>
      <c r="Q30" s="6">
        <f t="shared" si="1"/>
        <v>150791076</v>
      </c>
    </row>
    <row r="31" spans="1:17" ht="24.75" thickBot="1">
      <c r="C31" s="6"/>
      <c r="D31" s="6"/>
      <c r="E31" s="7">
        <f>SUM(E8:E30)</f>
        <v>6064092693</v>
      </c>
      <c r="F31" s="6"/>
      <c r="G31" s="7">
        <f>SUM(G8:G30)</f>
        <v>5774756701</v>
      </c>
      <c r="H31" s="6"/>
      <c r="I31" s="7">
        <f>SUM(I8:I30)</f>
        <v>289335992</v>
      </c>
      <c r="J31" s="6"/>
      <c r="K31" s="6"/>
      <c r="L31" s="6"/>
      <c r="M31" s="7">
        <f>SUM(M8:M30)</f>
        <v>29435865047</v>
      </c>
      <c r="N31" s="6"/>
      <c r="O31" s="7">
        <f>SUM(O8:O30)</f>
        <v>25285637996</v>
      </c>
      <c r="P31" s="6"/>
      <c r="Q31" s="7">
        <f>SUM(Q8:Q30)</f>
        <v>4150227051</v>
      </c>
    </row>
    <row r="32" spans="1:17" ht="24.75" thickTop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3:17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3:17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3:17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</sheetData>
  <mergeCells count="14">
    <mergeCell ref="A3:Q3"/>
    <mergeCell ref="A4:Q4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6"/>
  <sheetViews>
    <sheetView rightToLeft="1" workbookViewId="0">
      <selection activeCell="I27" sqref="I27"/>
    </sheetView>
  </sheetViews>
  <sheetFormatPr defaultRowHeight="24"/>
  <cols>
    <col min="1" max="1" width="32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0" t="s">
        <v>3</v>
      </c>
      <c r="C6" s="21" t="s">
        <v>65</v>
      </c>
      <c r="D6" s="21" t="s">
        <v>65</v>
      </c>
      <c r="E6" s="21" t="s">
        <v>65</v>
      </c>
      <c r="F6" s="21" t="s">
        <v>65</v>
      </c>
      <c r="G6" s="21" t="s">
        <v>65</v>
      </c>
      <c r="H6" s="21" t="s">
        <v>65</v>
      </c>
      <c r="I6" s="21" t="s">
        <v>65</v>
      </c>
      <c r="J6" s="21" t="s">
        <v>65</v>
      </c>
      <c r="K6" s="21" t="s">
        <v>65</v>
      </c>
      <c r="M6" s="21" t="s">
        <v>66</v>
      </c>
      <c r="N6" s="21" t="s">
        <v>66</v>
      </c>
      <c r="O6" s="21" t="s">
        <v>66</v>
      </c>
      <c r="P6" s="21" t="s">
        <v>66</v>
      </c>
      <c r="Q6" s="21" t="s">
        <v>66</v>
      </c>
      <c r="R6" s="21" t="s">
        <v>66</v>
      </c>
      <c r="S6" s="21" t="s">
        <v>66</v>
      </c>
      <c r="T6" s="21" t="s">
        <v>66</v>
      </c>
      <c r="U6" s="21" t="s">
        <v>66</v>
      </c>
    </row>
    <row r="7" spans="1:21" ht="24.75">
      <c r="A7" s="21" t="s">
        <v>3</v>
      </c>
      <c r="C7" s="21" t="s">
        <v>101</v>
      </c>
      <c r="E7" s="21" t="s">
        <v>102</v>
      </c>
      <c r="G7" s="21" t="s">
        <v>103</v>
      </c>
      <c r="I7" s="21" t="s">
        <v>53</v>
      </c>
      <c r="K7" s="21" t="s">
        <v>104</v>
      </c>
      <c r="M7" s="21" t="s">
        <v>101</v>
      </c>
      <c r="O7" s="21" t="s">
        <v>102</v>
      </c>
      <c r="Q7" s="21" t="s">
        <v>103</v>
      </c>
      <c r="S7" s="21" t="s">
        <v>53</v>
      </c>
      <c r="U7" s="21" t="s">
        <v>104</v>
      </c>
    </row>
    <row r="8" spans="1:21">
      <c r="A8" s="1" t="s">
        <v>24</v>
      </c>
      <c r="C8" s="6">
        <v>0</v>
      </c>
      <c r="D8" s="6"/>
      <c r="E8" s="6">
        <v>-42351256</v>
      </c>
      <c r="F8" s="6"/>
      <c r="G8" s="6">
        <v>-1155556</v>
      </c>
      <c r="H8" s="6"/>
      <c r="I8" s="6">
        <f>C8+E8+G8</f>
        <v>-43506812</v>
      </c>
      <c r="J8" s="6"/>
      <c r="K8" s="8">
        <f>I8/$I$35</f>
        <v>8.7514681784293336E-2</v>
      </c>
      <c r="L8" s="6"/>
      <c r="M8" s="6">
        <v>0</v>
      </c>
      <c r="N8" s="6"/>
      <c r="O8" s="6">
        <v>-49659905</v>
      </c>
      <c r="P8" s="6"/>
      <c r="Q8" s="6">
        <v>-1155556</v>
      </c>
      <c r="R8" s="6"/>
      <c r="S8" s="6">
        <f>M8+O8+Q8</f>
        <v>-50815461</v>
      </c>
      <c r="T8" s="6"/>
      <c r="U8" s="8">
        <f>S8/$S$35</f>
        <v>-1.0686942827020868E-2</v>
      </c>
    </row>
    <row r="9" spans="1:21">
      <c r="A9" s="1" t="s">
        <v>25</v>
      </c>
      <c r="C9" s="6">
        <v>0</v>
      </c>
      <c r="D9" s="6"/>
      <c r="E9" s="6">
        <v>11499084</v>
      </c>
      <c r="F9" s="6"/>
      <c r="G9" s="6">
        <v>-4298164</v>
      </c>
      <c r="H9" s="6"/>
      <c r="I9" s="6">
        <f t="shared" ref="I9:I34" si="0">C9+E9+G9</f>
        <v>7200920</v>
      </c>
      <c r="J9" s="6"/>
      <c r="K9" s="8">
        <f t="shared" ref="K9:K34" si="1">I9/$I$35</f>
        <v>-1.4484771312459153E-2</v>
      </c>
      <c r="L9" s="6"/>
      <c r="M9" s="6">
        <v>0</v>
      </c>
      <c r="N9" s="6"/>
      <c r="O9" s="6">
        <v>-41649839</v>
      </c>
      <c r="P9" s="6"/>
      <c r="Q9" s="6">
        <v>-4298164</v>
      </c>
      <c r="R9" s="6"/>
      <c r="S9" s="6">
        <f t="shared" ref="S9:S33" si="2">M9+O9+Q9</f>
        <v>-45948003</v>
      </c>
      <c r="T9" s="6"/>
      <c r="U9" s="8">
        <f t="shared" ref="U9:U34" si="3">S9/$S$35</f>
        <v>-9.6632731734300967E-3</v>
      </c>
    </row>
    <row r="10" spans="1:21">
      <c r="A10" s="1" t="s">
        <v>16</v>
      </c>
      <c r="C10" s="6">
        <v>0</v>
      </c>
      <c r="D10" s="6"/>
      <c r="E10" s="6">
        <v>-216263618</v>
      </c>
      <c r="F10" s="6"/>
      <c r="G10" s="6">
        <v>108519005</v>
      </c>
      <c r="H10" s="6"/>
      <c r="I10" s="6">
        <f t="shared" si="0"/>
        <v>-107744613</v>
      </c>
      <c r="J10" s="6"/>
      <c r="K10" s="8">
        <f t="shared" si="1"/>
        <v>0.21673009552312947</v>
      </c>
      <c r="L10" s="6"/>
      <c r="M10" s="6">
        <v>234947700</v>
      </c>
      <c r="N10" s="6"/>
      <c r="O10" s="6">
        <v>49372051</v>
      </c>
      <c r="P10" s="6"/>
      <c r="Q10" s="6">
        <v>477783223</v>
      </c>
      <c r="R10" s="6"/>
      <c r="S10" s="6">
        <f t="shared" si="2"/>
        <v>762102974</v>
      </c>
      <c r="T10" s="6"/>
      <c r="U10" s="8">
        <f t="shared" si="3"/>
        <v>0.16027702496766824</v>
      </c>
    </row>
    <row r="11" spans="1:21">
      <c r="A11" s="1" t="s">
        <v>28</v>
      </c>
      <c r="C11" s="5">
        <v>227248251</v>
      </c>
      <c r="D11" s="6"/>
      <c r="E11" s="6">
        <v>-177247356</v>
      </c>
      <c r="F11" s="6"/>
      <c r="G11" s="6">
        <v>-13679845</v>
      </c>
      <c r="H11" s="6"/>
      <c r="I11" s="6">
        <f t="shared" si="0"/>
        <v>36321050</v>
      </c>
      <c r="J11" s="6"/>
      <c r="K11" s="8">
        <f t="shared" si="1"/>
        <v>-7.3060401042977077E-2</v>
      </c>
      <c r="L11" s="6"/>
      <c r="M11" s="6">
        <f>227248901-650</f>
        <v>227248251</v>
      </c>
      <c r="N11" s="6"/>
      <c r="O11" s="6">
        <v>-237982020</v>
      </c>
      <c r="P11" s="6"/>
      <c r="Q11" s="6">
        <v>113677148</v>
      </c>
      <c r="R11" s="6"/>
      <c r="S11" s="6">
        <f t="shared" si="2"/>
        <v>102943379</v>
      </c>
      <c r="T11" s="6"/>
      <c r="U11" s="8">
        <f t="shared" si="3"/>
        <v>2.1649907019309356E-2</v>
      </c>
    </row>
    <row r="12" spans="1:21">
      <c r="A12" s="1" t="s">
        <v>19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8">
        <f t="shared" si="1"/>
        <v>0</v>
      </c>
      <c r="L12" s="6"/>
      <c r="M12" s="6">
        <v>0</v>
      </c>
      <c r="N12" s="6"/>
      <c r="O12" s="6">
        <v>0</v>
      </c>
      <c r="P12" s="6"/>
      <c r="Q12" s="6">
        <v>0</v>
      </c>
      <c r="R12" s="6"/>
      <c r="S12" s="6">
        <f t="shared" si="2"/>
        <v>0</v>
      </c>
      <c r="T12" s="6"/>
      <c r="U12" s="8">
        <f t="shared" si="3"/>
        <v>0</v>
      </c>
    </row>
    <row r="13" spans="1:21">
      <c r="A13" s="1" t="s">
        <v>29</v>
      </c>
      <c r="C13" s="6">
        <v>0</v>
      </c>
      <c r="D13" s="6"/>
      <c r="E13" s="6">
        <v>29570344</v>
      </c>
      <c r="F13" s="6"/>
      <c r="G13" s="6">
        <v>10482814</v>
      </c>
      <c r="H13" s="6"/>
      <c r="I13" s="6">
        <f t="shared" si="0"/>
        <v>40053158</v>
      </c>
      <c r="J13" s="6"/>
      <c r="K13" s="8">
        <f t="shared" si="1"/>
        <v>-8.0567598858450551E-2</v>
      </c>
      <c r="L13" s="6"/>
      <c r="M13" s="6">
        <v>0</v>
      </c>
      <c r="N13" s="6"/>
      <c r="O13" s="6">
        <v>63946294</v>
      </c>
      <c r="P13" s="6"/>
      <c r="Q13" s="6">
        <v>53100831</v>
      </c>
      <c r="R13" s="6"/>
      <c r="S13" s="6">
        <f t="shared" si="2"/>
        <v>117047125</v>
      </c>
      <c r="T13" s="6"/>
      <c r="U13" s="8">
        <f t="shared" si="3"/>
        <v>2.4616050082516518E-2</v>
      </c>
    </row>
    <row r="14" spans="1:21">
      <c r="A14" s="1" t="s">
        <v>21</v>
      </c>
      <c r="C14" s="6">
        <v>0</v>
      </c>
      <c r="D14" s="6"/>
      <c r="E14" s="6">
        <v>223456147</v>
      </c>
      <c r="F14" s="6"/>
      <c r="G14" s="6">
        <v>-319596604</v>
      </c>
      <c r="H14" s="6"/>
      <c r="I14" s="6">
        <f t="shared" si="0"/>
        <v>-96140457</v>
      </c>
      <c r="J14" s="6"/>
      <c r="K14" s="8">
        <f t="shared" si="1"/>
        <v>0.19338814117089381</v>
      </c>
      <c r="L14" s="6"/>
      <c r="M14" s="6">
        <v>120946746</v>
      </c>
      <c r="N14" s="6"/>
      <c r="O14" s="6">
        <v>-316755999</v>
      </c>
      <c r="P14" s="6"/>
      <c r="Q14" s="6">
        <v>-319596604</v>
      </c>
      <c r="R14" s="6"/>
      <c r="S14" s="6">
        <f t="shared" si="2"/>
        <v>-515405857</v>
      </c>
      <c r="T14" s="6"/>
      <c r="U14" s="8">
        <f t="shared" si="3"/>
        <v>-0.10839442992499258</v>
      </c>
    </row>
    <row r="15" spans="1:21">
      <c r="A15" s="1" t="s">
        <v>30</v>
      </c>
      <c r="C15" s="6">
        <v>0</v>
      </c>
      <c r="D15" s="6"/>
      <c r="E15" s="6">
        <v>-104576708</v>
      </c>
      <c r="F15" s="6"/>
      <c r="G15" s="6">
        <v>-10340494</v>
      </c>
      <c r="H15" s="6"/>
      <c r="I15" s="6">
        <f t="shared" si="0"/>
        <v>-114917202</v>
      </c>
      <c r="J15" s="6"/>
      <c r="K15" s="8">
        <f t="shared" si="1"/>
        <v>0.23115787855408385</v>
      </c>
      <c r="L15" s="6"/>
      <c r="M15" s="6">
        <v>325000000</v>
      </c>
      <c r="N15" s="6"/>
      <c r="O15" s="6">
        <v>-87194600</v>
      </c>
      <c r="P15" s="6"/>
      <c r="Q15" s="6">
        <v>-10340494</v>
      </c>
      <c r="R15" s="6"/>
      <c r="S15" s="6">
        <f t="shared" si="2"/>
        <v>227464906</v>
      </c>
      <c r="T15" s="6"/>
      <c r="U15" s="8">
        <f t="shared" si="3"/>
        <v>4.783789023532968E-2</v>
      </c>
    </row>
    <row r="16" spans="1:21">
      <c r="A16" s="1" t="s">
        <v>23</v>
      </c>
      <c r="C16" s="6">
        <v>161853421</v>
      </c>
      <c r="D16" s="6"/>
      <c r="E16" s="6">
        <v>-141180103</v>
      </c>
      <c r="F16" s="6"/>
      <c r="G16" s="6">
        <v>8579199</v>
      </c>
      <c r="H16" s="6"/>
      <c r="I16" s="6">
        <f t="shared" si="0"/>
        <v>29252517</v>
      </c>
      <c r="J16" s="6"/>
      <c r="K16" s="8">
        <f t="shared" si="1"/>
        <v>-5.884192840065209E-2</v>
      </c>
      <c r="L16" s="6"/>
      <c r="M16" s="6">
        <v>161853421</v>
      </c>
      <c r="N16" s="6"/>
      <c r="O16" s="6">
        <v>-57167884</v>
      </c>
      <c r="P16" s="6"/>
      <c r="Q16" s="6">
        <v>69740739</v>
      </c>
      <c r="R16" s="6"/>
      <c r="S16" s="6">
        <f t="shared" si="2"/>
        <v>174426276</v>
      </c>
      <c r="T16" s="6"/>
      <c r="U16" s="8">
        <f t="shared" si="3"/>
        <v>3.6683395219855669E-2</v>
      </c>
    </row>
    <row r="17" spans="1:21">
      <c r="A17" s="1" t="s">
        <v>20</v>
      </c>
      <c r="C17" s="6">
        <v>0</v>
      </c>
      <c r="D17" s="6"/>
      <c r="E17" s="6">
        <v>0</v>
      </c>
      <c r="F17" s="6"/>
      <c r="G17" s="6">
        <v>477758916</v>
      </c>
      <c r="H17" s="6"/>
      <c r="I17" s="6">
        <f t="shared" si="0"/>
        <v>477758916</v>
      </c>
      <c r="J17" s="6"/>
      <c r="K17" s="8">
        <f t="shared" si="1"/>
        <v>-0.96102006976169463</v>
      </c>
      <c r="L17" s="6"/>
      <c r="M17" s="6">
        <v>24896468</v>
      </c>
      <c r="N17" s="6"/>
      <c r="O17" s="6">
        <v>0</v>
      </c>
      <c r="P17" s="6"/>
      <c r="Q17" s="6">
        <v>1599680915</v>
      </c>
      <c r="R17" s="6"/>
      <c r="S17" s="6">
        <f t="shared" si="2"/>
        <v>1624577383</v>
      </c>
      <c r="T17" s="6"/>
      <c r="U17" s="8">
        <f t="shared" si="3"/>
        <v>0.34166305428562743</v>
      </c>
    </row>
    <row r="18" spans="1:21">
      <c r="A18" s="1" t="s">
        <v>95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1"/>
        <v>0</v>
      </c>
      <c r="L18" s="6"/>
      <c r="M18" s="6">
        <v>0</v>
      </c>
      <c r="N18" s="6"/>
      <c r="O18" s="6">
        <v>0</v>
      </c>
      <c r="P18" s="6"/>
      <c r="Q18" s="6">
        <v>98447296</v>
      </c>
      <c r="R18" s="6"/>
      <c r="S18" s="6">
        <f t="shared" si="2"/>
        <v>98447296</v>
      </c>
      <c r="T18" s="6"/>
      <c r="U18" s="8">
        <f t="shared" si="3"/>
        <v>2.0704340827032944E-2</v>
      </c>
    </row>
    <row r="19" spans="1:21">
      <c r="A19" s="1" t="s">
        <v>96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14997754</v>
      </c>
      <c r="R19" s="6"/>
      <c r="S19" s="6">
        <f t="shared" si="2"/>
        <v>14997754</v>
      </c>
      <c r="T19" s="6"/>
      <c r="U19" s="8">
        <f t="shared" si="3"/>
        <v>3.1541608868159935E-3</v>
      </c>
    </row>
    <row r="20" spans="1:21">
      <c r="A20" s="1" t="s">
        <v>79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169537410</v>
      </c>
      <c r="N20" s="6"/>
      <c r="O20" s="6">
        <v>0</v>
      </c>
      <c r="P20" s="6"/>
      <c r="Q20" s="6">
        <v>106039381</v>
      </c>
      <c r="R20" s="6"/>
      <c r="S20" s="6">
        <f t="shared" si="2"/>
        <v>275576791</v>
      </c>
      <c r="T20" s="6"/>
      <c r="U20" s="8">
        <f t="shared" si="3"/>
        <v>5.7956247014484021E-2</v>
      </c>
    </row>
    <row r="21" spans="1:21">
      <c r="A21" s="1" t="s">
        <v>17</v>
      </c>
      <c r="C21" s="6">
        <v>0</v>
      </c>
      <c r="D21" s="6"/>
      <c r="E21" s="6">
        <v>-71981843</v>
      </c>
      <c r="F21" s="6"/>
      <c r="G21" s="6">
        <v>0</v>
      </c>
      <c r="H21" s="6"/>
      <c r="I21" s="6">
        <f t="shared" si="0"/>
        <v>-71981843</v>
      </c>
      <c r="J21" s="6"/>
      <c r="K21" s="8">
        <f t="shared" si="1"/>
        <v>0.14479268406041709</v>
      </c>
      <c r="L21" s="6"/>
      <c r="M21" s="6">
        <v>0</v>
      </c>
      <c r="N21" s="6"/>
      <c r="O21" s="6">
        <v>80846549</v>
      </c>
      <c r="P21" s="6"/>
      <c r="Q21" s="6">
        <v>247964087</v>
      </c>
      <c r="R21" s="6"/>
      <c r="S21" s="6">
        <f t="shared" si="2"/>
        <v>328810636</v>
      </c>
      <c r="T21" s="6"/>
      <c r="U21" s="8">
        <f t="shared" si="3"/>
        <v>6.9151797478495175E-2</v>
      </c>
    </row>
    <row r="22" spans="1:21">
      <c r="A22" s="1" t="s">
        <v>97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173384552</v>
      </c>
      <c r="R22" s="6"/>
      <c r="S22" s="6">
        <f t="shared" si="2"/>
        <v>173384552</v>
      </c>
      <c r="T22" s="6"/>
      <c r="U22" s="8">
        <f t="shared" si="3"/>
        <v>3.6464311409329278E-2</v>
      </c>
    </row>
    <row r="23" spans="1:21">
      <c r="A23" s="1" t="s">
        <v>98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0</v>
      </c>
      <c r="N23" s="6"/>
      <c r="O23" s="6">
        <v>0</v>
      </c>
      <c r="P23" s="6"/>
      <c r="Q23" s="6">
        <v>60172312</v>
      </c>
      <c r="R23" s="6"/>
      <c r="S23" s="6">
        <f t="shared" si="2"/>
        <v>60172312</v>
      </c>
      <c r="T23" s="6"/>
      <c r="U23" s="8">
        <f t="shared" si="3"/>
        <v>1.2654771706462759E-2</v>
      </c>
    </row>
    <row r="24" spans="1:21">
      <c r="A24" s="1" t="s">
        <v>86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8">
        <f t="shared" si="1"/>
        <v>0</v>
      </c>
      <c r="L24" s="6"/>
      <c r="M24" s="6">
        <v>207153342</v>
      </c>
      <c r="N24" s="6"/>
      <c r="O24" s="6">
        <v>0</v>
      </c>
      <c r="P24" s="6"/>
      <c r="Q24" s="6">
        <v>-33592974</v>
      </c>
      <c r="R24" s="6"/>
      <c r="S24" s="6">
        <f t="shared" si="2"/>
        <v>173560368</v>
      </c>
      <c r="T24" s="6"/>
      <c r="U24" s="8">
        <f t="shared" si="3"/>
        <v>3.650128707585084E-2</v>
      </c>
    </row>
    <row r="25" spans="1:21">
      <c r="A25" s="1" t="s">
        <v>22</v>
      </c>
      <c r="C25" s="6">
        <v>0</v>
      </c>
      <c r="D25" s="6"/>
      <c r="E25" s="6">
        <v>46223325</v>
      </c>
      <c r="F25" s="6"/>
      <c r="G25" s="6">
        <v>0</v>
      </c>
      <c r="H25" s="6"/>
      <c r="I25" s="6">
        <f t="shared" si="0"/>
        <v>46223325</v>
      </c>
      <c r="J25" s="6"/>
      <c r="K25" s="8">
        <f t="shared" si="1"/>
        <v>-9.2978993229542325E-2</v>
      </c>
      <c r="L25" s="6"/>
      <c r="M25" s="6">
        <v>0</v>
      </c>
      <c r="N25" s="6"/>
      <c r="O25" s="6">
        <v>-190632062</v>
      </c>
      <c r="P25" s="6"/>
      <c r="Q25" s="6">
        <v>-36001934</v>
      </c>
      <c r="R25" s="6"/>
      <c r="S25" s="6">
        <f t="shared" si="2"/>
        <v>-226633996</v>
      </c>
      <c r="T25" s="6"/>
      <c r="U25" s="8">
        <f t="shared" si="3"/>
        <v>-4.7663142481601736E-2</v>
      </c>
    </row>
    <row r="26" spans="1:21">
      <c r="A26" s="1" t="s">
        <v>99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224426302</v>
      </c>
      <c r="R26" s="6"/>
      <c r="S26" s="6">
        <f t="shared" si="2"/>
        <v>224426302</v>
      </c>
      <c r="T26" s="6"/>
      <c r="U26" s="8">
        <f t="shared" si="3"/>
        <v>4.7198844823108446E-2</v>
      </c>
    </row>
    <row r="27" spans="1:21">
      <c r="A27" s="1" t="s">
        <v>100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8">
        <f t="shared" si="1"/>
        <v>0</v>
      </c>
      <c r="L27" s="6"/>
      <c r="M27" s="6">
        <v>0</v>
      </c>
      <c r="N27" s="6"/>
      <c r="O27" s="6">
        <v>0</v>
      </c>
      <c r="P27" s="6"/>
      <c r="Q27" s="6">
        <v>4671</v>
      </c>
      <c r="R27" s="6"/>
      <c r="S27" s="6">
        <f t="shared" si="2"/>
        <v>4671</v>
      </c>
      <c r="T27" s="6"/>
      <c r="U27" s="8">
        <f t="shared" si="3"/>
        <v>9.8235279111242294E-7</v>
      </c>
    </row>
    <row r="28" spans="1:21">
      <c r="A28" s="1" t="s">
        <v>18</v>
      </c>
      <c r="C28" s="6">
        <v>0</v>
      </c>
      <c r="D28" s="6"/>
      <c r="E28" s="6">
        <v>-169982550</v>
      </c>
      <c r="F28" s="6"/>
      <c r="G28" s="6">
        <v>0</v>
      </c>
      <c r="H28" s="6"/>
      <c r="I28" s="6">
        <f t="shared" si="0"/>
        <v>-169982550</v>
      </c>
      <c r="J28" s="6"/>
      <c r="K28" s="8">
        <f t="shared" si="1"/>
        <v>0.34192274929573629</v>
      </c>
      <c r="L28" s="6"/>
      <c r="M28" s="6">
        <v>335000000</v>
      </c>
      <c r="N28" s="6"/>
      <c r="O28" s="6">
        <v>-624390833</v>
      </c>
      <c r="P28" s="6"/>
      <c r="Q28" s="6">
        <v>53933870</v>
      </c>
      <c r="R28" s="6"/>
      <c r="S28" s="6">
        <f t="shared" si="2"/>
        <v>-235456963</v>
      </c>
      <c r="T28" s="6"/>
      <c r="U28" s="8">
        <f t="shared" si="3"/>
        <v>-4.9518690813509854E-2</v>
      </c>
    </row>
    <row r="29" spans="1:21">
      <c r="A29" s="1" t="s">
        <v>15</v>
      </c>
      <c r="C29" s="6">
        <v>0</v>
      </c>
      <c r="D29" s="6"/>
      <c r="E29" s="6">
        <v>-431417704</v>
      </c>
      <c r="F29" s="6"/>
      <c r="G29" s="6">
        <v>0</v>
      </c>
      <c r="H29" s="6"/>
      <c r="I29" s="6">
        <f t="shared" si="0"/>
        <v>-431417704</v>
      </c>
      <c r="J29" s="6"/>
      <c r="K29" s="8">
        <f t="shared" si="1"/>
        <v>0.86780394485512879</v>
      </c>
      <c r="L29" s="6"/>
      <c r="M29" s="6">
        <v>340000000</v>
      </c>
      <c r="N29" s="6"/>
      <c r="O29" s="6">
        <v>-132937017</v>
      </c>
      <c r="P29" s="6"/>
      <c r="Q29" s="6">
        <v>1111068620</v>
      </c>
      <c r="R29" s="6"/>
      <c r="S29" s="6">
        <f t="shared" si="2"/>
        <v>1318131603</v>
      </c>
      <c r="T29" s="6"/>
      <c r="U29" s="8">
        <f t="shared" si="3"/>
        <v>0.27721478468433791</v>
      </c>
    </row>
    <row r="30" spans="1:21">
      <c r="A30" s="1" t="s">
        <v>27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380299401</v>
      </c>
      <c r="N30" s="6"/>
      <c r="O30" s="6">
        <v>-125702095</v>
      </c>
      <c r="P30" s="6"/>
      <c r="Q30" s="6">
        <v>0</v>
      </c>
      <c r="R30" s="6"/>
      <c r="S30" s="6">
        <f t="shared" si="2"/>
        <v>254597306</v>
      </c>
      <c r="T30" s="6"/>
      <c r="U30" s="8">
        <f t="shared" si="3"/>
        <v>5.3544074964419534E-2</v>
      </c>
    </row>
    <row r="31" spans="1:21">
      <c r="A31" s="1" t="s">
        <v>31</v>
      </c>
      <c r="C31" s="6">
        <v>0</v>
      </c>
      <c r="D31" s="6"/>
      <c r="E31" s="6">
        <v>-30231901</v>
      </c>
      <c r="F31" s="6"/>
      <c r="G31" s="6">
        <v>0</v>
      </c>
      <c r="H31" s="6"/>
      <c r="I31" s="6">
        <f t="shared" si="0"/>
        <v>-30231901</v>
      </c>
      <c r="J31" s="6"/>
      <c r="K31" s="8">
        <f t="shared" si="1"/>
        <v>6.0811975737253735E-2</v>
      </c>
      <c r="L31" s="6"/>
      <c r="M31" s="6">
        <v>0</v>
      </c>
      <c r="N31" s="6"/>
      <c r="O31" s="6">
        <v>-30231901</v>
      </c>
      <c r="P31" s="6"/>
      <c r="Q31" s="6">
        <v>0</v>
      </c>
      <c r="R31" s="6"/>
      <c r="S31" s="6">
        <f t="shared" si="2"/>
        <v>-30231901</v>
      </c>
      <c r="T31" s="6"/>
      <c r="U31" s="8">
        <f t="shared" si="3"/>
        <v>-6.3580373213411373E-3</v>
      </c>
    </row>
    <row r="32" spans="1:21">
      <c r="A32" s="1" t="s">
        <v>32</v>
      </c>
      <c r="C32" s="6">
        <v>0</v>
      </c>
      <c r="D32" s="6"/>
      <c r="E32" s="6">
        <v>-12119968</v>
      </c>
      <c r="F32" s="6"/>
      <c r="G32" s="6">
        <v>0</v>
      </c>
      <c r="H32" s="6"/>
      <c r="I32" s="6">
        <f t="shared" si="0"/>
        <v>-12119968</v>
      </c>
      <c r="J32" s="6"/>
      <c r="K32" s="8">
        <f t="shared" si="1"/>
        <v>2.4379518838471045E-2</v>
      </c>
      <c r="L32" s="6"/>
      <c r="M32" s="6">
        <v>0</v>
      </c>
      <c r="N32" s="6"/>
      <c r="O32" s="6">
        <v>-12119968</v>
      </c>
      <c r="P32" s="6"/>
      <c r="Q32" s="6">
        <v>0</v>
      </c>
      <c r="R32" s="6"/>
      <c r="S32" s="6">
        <f t="shared" si="2"/>
        <v>-12119968</v>
      </c>
      <c r="T32" s="6"/>
      <c r="U32" s="8">
        <f t="shared" si="3"/>
        <v>-2.5489369284935242E-3</v>
      </c>
    </row>
    <row r="33" spans="1:21">
      <c r="A33" s="1" t="s">
        <v>33</v>
      </c>
      <c r="C33" s="6">
        <v>0</v>
      </c>
      <c r="D33" s="6"/>
      <c r="E33" s="6">
        <v>-19631613</v>
      </c>
      <c r="F33" s="6"/>
      <c r="G33" s="6">
        <v>0</v>
      </c>
      <c r="H33" s="6"/>
      <c r="I33" s="6">
        <f t="shared" si="0"/>
        <v>-19631613</v>
      </c>
      <c r="J33" s="6"/>
      <c r="K33" s="8">
        <f t="shared" si="1"/>
        <v>3.9489318698124706E-2</v>
      </c>
      <c r="L33" s="6"/>
      <c r="M33" s="6">
        <v>0</v>
      </c>
      <c r="N33" s="6"/>
      <c r="O33" s="6">
        <v>-19631613</v>
      </c>
      <c r="P33" s="6"/>
      <c r="Q33" s="6">
        <v>0</v>
      </c>
      <c r="R33" s="6"/>
      <c r="S33" s="6">
        <f t="shared" si="2"/>
        <v>-19631613</v>
      </c>
      <c r="T33" s="6"/>
      <c r="U33" s="8">
        <f t="shared" si="3"/>
        <v>-4.1287025957158913E-3</v>
      </c>
    </row>
    <row r="34" spans="1:21">
      <c r="A34" s="1" t="s">
        <v>26</v>
      </c>
      <c r="C34" s="6">
        <v>0</v>
      </c>
      <c r="D34" s="6"/>
      <c r="E34" s="6">
        <v>-36272516</v>
      </c>
      <c r="F34" s="6"/>
      <c r="G34" s="6">
        <v>0</v>
      </c>
      <c r="H34" s="6"/>
      <c r="I34" s="6">
        <f t="shared" si="0"/>
        <v>-36272516</v>
      </c>
      <c r="J34" s="6"/>
      <c r="K34" s="8">
        <f t="shared" si="1"/>
        <v>7.296277408824367E-2</v>
      </c>
      <c r="L34" s="6"/>
      <c r="M34" s="6">
        <v>0</v>
      </c>
      <c r="N34" s="6"/>
      <c r="O34" s="6">
        <v>-39516966</v>
      </c>
      <c r="P34" s="6"/>
      <c r="Q34" s="6">
        <v>0</v>
      </c>
      <c r="R34" s="6"/>
      <c r="S34" s="6">
        <f>M34+O34+Q34</f>
        <v>-39516966</v>
      </c>
      <c r="T34" s="6"/>
      <c r="U34" s="8">
        <f t="shared" si="3"/>
        <v>-8.3107689673292059E-3</v>
      </c>
    </row>
    <row r="35" spans="1:21" s="4" customFormat="1" ht="24.75" thickBot="1">
      <c r="C35" s="7">
        <f>SUM(C8:C34)</f>
        <v>389101672</v>
      </c>
      <c r="D35" s="6"/>
      <c r="E35" s="7">
        <f>SUM(E8:E34)</f>
        <v>-1142508236</v>
      </c>
      <c r="F35" s="6"/>
      <c r="G35" s="7">
        <f>SUM(G8:G34)</f>
        <v>256269271</v>
      </c>
      <c r="H35" s="6"/>
      <c r="I35" s="7">
        <f>SUM(I8:I34)</f>
        <v>-497137293</v>
      </c>
      <c r="J35" s="6"/>
      <c r="K35" s="13">
        <f>SUM(K8:K34)</f>
        <v>0.99999999999999989</v>
      </c>
      <c r="L35" s="6"/>
      <c r="M35" s="7">
        <f>SUM(M8:M34)</f>
        <v>2526882739</v>
      </c>
      <c r="N35" s="6"/>
      <c r="O35" s="7">
        <f>SUM(O8:O34)</f>
        <v>-1771407808</v>
      </c>
      <c r="P35" s="6"/>
      <c r="Q35" s="7">
        <f>SUM(Q8:Q34)</f>
        <v>3999435975</v>
      </c>
      <c r="R35" s="6"/>
      <c r="S35" s="7">
        <f>SUM(S8:S34)</f>
        <v>4754910906</v>
      </c>
      <c r="T35" s="6"/>
      <c r="U35" s="13">
        <f>SUM(U8:U34)</f>
        <v>1</v>
      </c>
    </row>
    <row r="36" spans="1:21" ht="24.75" thickTop="1">
      <c r="C36" s="14"/>
      <c r="E36" s="14"/>
      <c r="G36" s="14"/>
      <c r="M36" s="14"/>
      <c r="O36" s="14"/>
      <c r="Q36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2022-08-29T10:25:45Z</dcterms:created>
  <dcterms:modified xsi:type="dcterms:W3CDTF">2022-08-31T11:28:50Z</dcterms:modified>
</cp:coreProperties>
</file>