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9B8EEDAC-39BF-4311-8A5A-C007C23070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سرمایه گذاری در سهام" sheetId="16" r:id="rId8"/>
    <sheet name="سرمایه‌گذاری در اوراق بهادار" sheetId="12" r:id="rId9"/>
    <sheet name="درآمد سپرده بانکی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3" l="1"/>
  <c r="G8" i="13"/>
  <c r="C10" i="15"/>
  <c r="E8" i="15" s="1"/>
  <c r="G10" i="15"/>
  <c r="C7" i="15"/>
  <c r="E16" i="16"/>
  <c r="U16" i="16"/>
  <c r="S16" i="16"/>
  <c r="Q16" i="16"/>
  <c r="M16" i="16"/>
  <c r="K16" i="16"/>
  <c r="I16" i="16"/>
  <c r="K14" i="16" s="1"/>
  <c r="G16" i="16"/>
  <c r="C16" i="16"/>
  <c r="K12" i="16"/>
  <c r="O16" i="16"/>
  <c r="K11" i="16"/>
  <c r="K13" i="16"/>
  <c r="K15" i="16"/>
  <c r="K8" i="16"/>
  <c r="I9" i="16"/>
  <c r="I10" i="16"/>
  <c r="I11" i="16"/>
  <c r="I12" i="16"/>
  <c r="I13" i="16"/>
  <c r="I14" i="16"/>
  <c r="I15" i="16"/>
  <c r="I8" i="16"/>
  <c r="Q17" i="9"/>
  <c r="O17" i="9"/>
  <c r="M17" i="9"/>
  <c r="I17" i="9"/>
  <c r="G17" i="9"/>
  <c r="E17" i="9"/>
  <c r="C9" i="15"/>
  <c r="C8" i="15"/>
  <c r="E9" i="13"/>
  <c r="G9" i="13"/>
  <c r="I9" i="13"/>
  <c r="Q9" i="12"/>
  <c r="O9" i="12"/>
  <c r="M9" i="12"/>
  <c r="K9" i="12"/>
  <c r="I9" i="12"/>
  <c r="G9" i="12"/>
  <c r="E9" i="12"/>
  <c r="C9" i="12"/>
  <c r="S9" i="7"/>
  <c r="Q9" i="7"/>
  <c r="O9" i="7"/>
  <c r="M9" i="7"/>
  <c r="K9" i="7"/>
  <c r="I9" i="7"/>
  <c r="S9" i="6"/>
  <c r="Q9" i="6"/>
  <c r="O9" i="6"/>
  <c r="M9" i="6"/>
  <c r="K9" i="6"/>
  <c r="AK10" i="3"/>
  <c r="Q10" i="3"/>
  <c r="S10" i="3"/>
  <c r="W10" i="3"/>
  <c r="AA10" i="3"/>
  <c r="AG10" i="3"/>
  <c r="AI10" i="3"/>
  <c r="Y17" i="1"/>
  <c r="W17" i="1"/>
  <c r="U17" i="1"/>
  <c r="K17" i="1"/>
  <c r="G17" i="1"/>
  <c r="E17" i="1"/>
  <c r="O17" i="1"/>
  <c r="E9" i="15" l="1"/>
  <c r="E7" i="15"/>
  <c r="E10" i="15" s="1"/>
  <c r="K10" i="16"/>
  <c r="K9" i="16"/>
</calcChain>
</file>

<file path=xl/sharedStrings.xml><?xml version="1.0" encoding="utf-8"?>
<sst xmlns="http://schemas.openxmlformats.org/spreadsheetml/2006/main" count="342" uniqueCount="75">
  <si>
    <t>صندوق سرمایه گذاری تعالی دانش مالی اسلامی</t>
  </si>
  <si>
    <t>صورت وضعیت پورتفوی</t>
  </si>
  <si>
    <t>برای ماه منتهی به 1400/12/29</t>
  </si>
  <si>
    <t>نام شرکت</t>
  </si>
  <si>
    <t>1400/12/21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</si>
  <si>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</si>
  <si>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</si>
  <si>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</si>
  <si>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</si>
  <si>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</si>
  <si>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</si>
  <si>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</si>
  <si>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</si>
  <si>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</si>
  <si>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</si>
  <si>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سرمایه‌گذاری‌ سپه‌</t>
  </si>
  <si>
    <t>سرمایه‌ گذاری‌ پارس‌ توشه‌</t>
  </si>
  <si>
    <t>پالایش نفت تبریز</t>
  </si>
  <si>
    <t>پالایش نفت اصفهان</t>
  </si>
  <si>
    <t>فولاد مبارکه اصفهان</t>
  </si>
  <si>
    <t>سیمان خوزستان</t>
  </si>
  <si>
    <t>سیمان ساوه</t>
  </si>
  <si>
    <t>پتروشیمی تندگویان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</si>
  <si>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</si>
  <si>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</si>
  <si>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</si>
  <si>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</si>
  <si>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</si>
  <si>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</si>
  <si>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</si>
  <si>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</si>
  <si>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</si>
  <si>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</si>
  <si>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</si>
  <si>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</si>
  <si>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</si>
  <si>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</si>
  <si>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</si>
  <si>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</si>
  <si>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</si>
  <si>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</si>
  <si>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</si>
  <si>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</si>
  <si>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</si>
  <si>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</si>
  <si>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</si>
  <si>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</si>
  <si>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</si>
  <si>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</si>
  <si>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</si>
  <si>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</si>
  <si>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</si>
  <si>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</si>
  <si>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</si>
  <si>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</si>
  <si>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</si>
  <si>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</si>
  <si>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</si>
  <si>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بهای فروش</t>
  </si>
  <si>
    <t>ارزش دفتری</t>
  </si>
  <si>
    <t>سود و زیان ناشی از تغییر قیمت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</si>
  <si>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</si>
  <si>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</si>
  <si>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</si>
  <si>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</si>
  <si>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</si>
  <si>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</si>
  <si>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</si>
  <si>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</si>
  <si>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</si>
  <si>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</si>
  <si>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اوراق بهادار</t>
  </si>
  <si>
    <t>درآمد سپرده بانکی</t>
  </si>
  <si>
    <t>-</t>
  </si>
  <si>
    <t>سرمایه گذاری در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</si>
</sst>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name val="Calibri"/>
    </font>
    <font>
      <sz val="12"/>
      <name val="B Nazanin"/>
      <charset val="178"/>
    </font>
    <font>
      <b/>
      <sz val="18"/>
      <color rgb="FF000000"/>
      <name val="B Nazanin"/>
      <charset val="178"/>
    </font>
    <font>
      <b/>
      <sz val="12"/>
      <name val="B Nazanin"/>
      <charset val="178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64" fontId="5" fillId="0" borderId="0" xfId="1" applyNumberFormat="1" applyFont="1"/>
    <xf numFmtId="10" fontId="5" fillId="0" borderId="2" xfId="0" applyNumberFormat="1" applyFont="1" applyBorder="1" applyAlignment="1">
      <alignment horizontal="center"/>
    </xf>
    <xf numFmtId="37" fontId="5" fillId="0" borderId="0" xfId="0" applyNumberFormat="1" applyFont="1"/>
    <xf numFmtId="3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7" fontId="7" fillId="0" borderId="0" xfId="0" applyNumberFormat="1" applyFont="1"/>
    <xf numFmtId="0" fontId="7" fillId="0" borderId="2" xfId="0" applyFont="1" applyBorder="1" applyAlignment="1">
      <alignment horizontal="center"/>
    </xf>
    <xf numFmtId="10" fontId="7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95250</xdr:rowOff>
        </xdr:from>
        <xdr:to>
          <xdr:col>19</xdr:col>
          <xdr:colOff>85725</xdr:colOff>
          <xdr:row>37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947AAFF-B21D-6E5A-273D-E25F0AC85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A9B2-678F-4B30-87FB-BE50F7E034A5}">
  <dimension ref="A1"/>
  <sheetViews>
    <sheetView rightToLeft="1" tabSelected="1" zoomScaleNormal="100" workbookViewId="0">
      <selection activeCell="V28" sqref="V28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4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95250</xdr:rowOff>
              </from>
              <to>
                <xdr:col>19</xdr:col>
                <xdr:colOff>85725</xdr:colOff>
                <xdr:row>37</xdr:row>
                <xdr:rowOff>0</xdr:rowOff>
              </to>
            </anchor>
          </objectPr>
        </oleObject>
      </mc:Choice>
      <mc:Fallback>
        <oleObject progId="Document" shapeId="307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K10" sqref="K10"/>
    </sheetView>
  </sheetViews>
  <sheetFormatPr defaultRowHeight="24"/>
  <cols>
    <col min="1" max="1" width="26.85546875" style="2" bestFit="1" customWidth="1"/>
    <col min="2" max="2" width="1" style="2" customWidth="1"/>
    <col min="3" max="3" width="15.42578125" style="2" bestFit="1" customWidth="1"/>
    <col min="4" max="4" width="1" style="2" customWidth="1"/>
    <col min="5" max="5" width="36.140625" style="2" bestFit="1" customWidth="1"/>
    <col min="6" max="6" width="1" style="2" customWidth="1"/>
    <col min="7" max="7" width="31.42578125" style="2" bestFit="1" customWidth="1"/>
    <col min="8" max="8" width="1" style="2" customWidth="1"/>
    <col min="9" max="9" width="36.140625" style="2" bestFit="1" customWidth="1"/>
    <col min="10" max="10" width="1" style="2" customWidth="1"/>
    <col min="11" max="11" width="31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3" t="s">
        <v>67</v>
      </c>
      <c r="B6" s="23" t="s">
        <v>67</v>
      </c>
      <c r="C6" s="23" t="s">
        <v>67</v>
      </c>
      <c r="E6" s="23" t="s">
        <v>51</v>
      </c>
      <c r="F6" s="23" t="s">
        <v>51</v>
      </c>
      <c r="G6" s="23" t="s">
        <v>51</v>
      </c>
      <c r="I6" s="23" t="s">
        <v>52</v>
      </c>
      <c r="J6" s="23" t="s">
        <v>52</v>
      </c>
      <c r="K6" s="23" t="s">
        <v>52</v>
      </c>
    </row>
    <row r="7" spans="1:11" ht="24.75">
      <c r="A7" s="27" t="s">
        <v>68</v>
      </c>
      <c r="C7" s="27" t="s">
        <v>39</v>
      </c>
      <c r="E7" s="27" t="s">
        <v>69</v>
      </c>
      <c r="G7" s="27" t="s">
        <v>70</v>
      </c>
      <c r="I7" s="27" t="s">
        <v>69</v>
      </c>
      <c r="K7" s="27" t="s">
        <v>70</v>
      </c>
    </row>
    <row r="8" spans="1:11">
      <c r="A8" s="4" t="s">
        <v>45</v>
      </c>
      <c r="C8" s="2" t="s">
        <v>46</v>
      </c>
      <c r="E8" s="5">
        <v>232561690</v>
      </c>
      <c r="F8" s="4"/>
      <c r="G8" s="7">
        <f>E8/$E$9</f>
        <v>1</v>
      </c>
      <c r="H8" s="4"/>
      <c r="I8" s="5">
        <v>232561690</v>
      </c>
      <c r="J8" s="4"/>
      <c r="K8" s="7">
        <v>1</v>
      </c>
    </row>
    <row r="9" spans="1:11" ht="24.75" thickBot="1">
      <c r="E9" s="6">
        <f>SUM(E8)</f>
        <v>232561690</v>
      </c>
      <c r="F9" s="4"/>
      <c r="G9" s="8">
        <f>SUM(G8)</f>
        <v>1</v>
      </c>
      <c r="H9" s="4"/>
      <c r="I9" s="6">
        <f>SUM(I8)</f>
        <v>232561690</v>
      </c>
      <c r="J9" s="4"/>
      <c r="K9" s="8">
        <f>SUM(K8)</f>
        <v>1</v>
      </c>
    </row>
    <row r="10" spans="1:11" ht="24.75" thickTop="1">
      <c r="E10" s="3"/>
      <c r="I10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workbookViewId="0">
      <selection activeCell="Y19" sqref="Y19"/>
    </sheetView>
  </sheetViews>
  <sheetFormatPr defaultRowHeight="24"/>
  <cols>
    <col min="1" max="1" width="29.42578125" style="2" bestFit="1" customWidth="1"/>
    <col min="2" max="2" width="1" style="2" customWidth="1"/>
    <col min="3" max="3" width="6.42578125" style="2" bestFit="1" customWidth="1"/>
    <col min="4" max="4" width="1" style="2" customWidth="1"/>
    <col min="5" max="5" width="17.140625" style="2" bestFit="1" customWidth="1"/>
    <col min="6" max="6" width="1" style="2" customWidth="1"/>
    <col min="7" max="7" width="22.140625" style="2" bestFit="1" customWidth="1"/>
    <col min="8" max="8" width="1" style="2" customWidth="1"/>
    <col min="9" max="9" width="8.42578125" style="2" bestFit="1" customWidth="1"/>
    <col min="10" max="10" width="1" style="2" customWidth="1"/>
    <col min="11" max="11" width="17.140625" style="2" bestFit="1" customWidth="1"/>
    <col min="12" max="12" width="1" style="2" customWidth="1"/>
    <col min="13" max="13" width="6.42578125" style="2" bestFit="1" customWidth="1"/>
    <col min="14" max="14" width="1" style="2" customWidth="1"/>
    <col min="15" max="15" width="12.85546875" style="2" bestFit="1" customWidth="1"/>
    <col min="16" max="16" width="1" style="2" customWidth="1"/>
    <col min="17" max="17" width="8.42578125" style="2" bestFit="1" customWidth="1"/>
    <col min="18" max="18" width="1" style="2" customWidth="1"/>
    <col min="19" max="19" width="12" style="2" bestFit="1" customWidth="1"/>
    <col min="20" max="20" width="1" style="2" customWidth="1"/>
    <col min="21" max="21" width="17.140625" style="2" bestFit="1" customWidth="1"/>
    <col min="22" max="22" width="1" style="2" customWidth="1"/>
    <col min="23" max="23" width="22.140625" style="2" bestFit="1" customWidth="1"/>
    <col min="24" max="24" width="1" style="2" customWidth="1"/>
    <col min="25" max="25" width="33.425781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2" t="s">
        <v>3</v>
      </c>
      <c r="C6" s="23" t="s">
        <v>4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2" t="s">
        <v>15</v>
      </c>
      <c r="C9" s="5">
        <v>0</v>
      </c>
      <c r="D9" s="4"/>
      <c r="E9" s="5">
        <v>0</v>
      </c>
      <c r="F9" s="4"/>
      <c r="G9" s="5">
        <v>0</v>
      </c>
      <c r="H9" s="4"/>
      <c r="I9" s="5">
        <v>80000</v>
      </c>
      <c r="J9" s="4"/>
      <c r="K9" s="5">
        <v>568326896</v>
      </c>
      <c r="L9" s="4"/>
      <c r="M9" s="5">
        <v>0</v>
      </c>
      <c r="N9" s="4"/>
      <c r="O9" s="5">
        <v>0</v>
      </c>
      <c r="P9" s="4"/>
      <c r="Q9" s="5">
        <v>80000</v>
      </c>
      <c r="R9" s="4"/>
      <c r="S9" s="5">
        <v>7130</v>
      </c>
      <c r="T9" s="4"/>
      <c r="U9" s="5">
        <v>568326896</v>
      </c>
      <c r="V9" s="4"/>
      <c r="W9" s="5">
        <v>567006120</v>
      </c>
      <c r="X9" s="4"/>
      <c r="Y9" s="7">
        <v>1.0131010037694741E-2</v>
      </c>
    </row>
    <row r="10" spans="1:25">
      <c r="A10" s="2" t="s">
        <v>16</v>
      </c>
      <c r="C10" s="5">
        <v>0</v>
      </c>
      <c r="D10" s="4"/>
      <c r="E10" s="5">
        <v>0</v>
      </c>
      <c r="F10" s="4"/>
      <c r="G10" s="5">
        <v>0</v>
      </c>
      <c r="H10" s="4"/>
      <c r="I10" s="5">
        <v>120190</v>
      </c>
      <c r="J10" s="4"/>
      <c r="K10" s="5">
        <v>600363695</v>
      </c>
      <c r="L10" s="4"/>
      <c r="M10" s="5">
        <v>0</v>
      </c>
      <c r="N10" s="4"/>
      <c r="O10" s="5">
        <v>0</v>
      </c>
      <c r="P10" s="4"/>
      <c r="Q10" s="5">
        <v>120190</v>
      </c>
      <c r="R10" s="4"/>
      <c r="S10" s="5">
        <v>4926</v>
      </c>
      <c r="T10" s="4"/>
      <c r="U10" s="5">
        <v>600363695</v>
      </c>
      <c r="V10" s="4"/>
      <c r="W10" s="5">
        <v>588533207.15699995</v>
      </c>
      <c r="X10" s="4"/>
      <c r="Y10" s="7">
        <v>1.0515646337687227E-2</v>
      </c>
    </row>
    <row r="11" spans="1:25">
      <c r="A11" s="2" t="s">
        <v>17</v>
      </c>
      <c r="C11" s="5">
        <v>0</v>
      </c>
      <c r="D11" s="4"/>
      <c r="E11" s="5">
        <v>0</v>
      </c>
      <c r="F11" s="4"/>
      <c r="G11" s="5">
        <v>0</v>
      </c>
      <c r="H11" s="4"/>
      <c r="I11" s="5">
        <v>16110</v>
      </c>
      <c r="J11" s="4"/>
      <c r="K11" s="5">
        <v>598396894</v>
      </c>
      <c r="L11" s="4"/>
      <c r="M11" s="5">
        <v>0</v>
      </c>
      <c r="N11" s="4"/>
      <c r="O11" s="5">
        <v>0</v>
      </c>
      <c r="P11" s="4"/>
      <c r="Q11" s="5">
        <v>16110</v>
      </c>
      <c r="R11" s="4"/>
      <c r="S11" s="5">
        <v>37900</v>
      </c>
      <c r="T11" s="4"/>
      <c r="U11" s="5">
        <v>598396894</v>
      </c>
      <c r="V11" s="4"/>
      <c r="W11" s="5">
        <v>606936114.45000005</v>
      </c>
      <c r="X11" s="4"/>
      <c r="Y11" s="7">
        <v>1.0844461198641726E-2</v>
      </c>
    </row>
    <row r="12" spans="1:25">
      <c r="A12" s="2" t="s">
        <v>18</v>
      </c>
      <c r="C12" s="5">
        <v>0</v>
      </c>
      <c r="D12" s="4"/>
      <c r="E12" s="5">
        <v>0</v>
      </c>
      <c r="F12" s="4"/>
      <c r="G12" s="5">
        <v>0</v>
      </c>
      <c r="H12" s="4"/>
      <c r="I12" s="5">
        <v>231698</v>
      </c>
      <c r="J12" s="4"/>
      <c r="K12" s="5">
        <v>1495838944</v>
      </c>
      <c r="L12" s="4"/>
      <c r="M12" s="5">
        <v>0</v>
      </c>
      <c r="N12" s="4"/>
      <c r="O12" s="5">
        <v>0</v>
      </c>
      <c r="P12" s="4"/>
      <c r="Q12" s="5">
        <v>231698</v>
      </c>
      <c r="R12" s="4"/>
      <c r="S12" s="5">
        <v>6710</v>
      </c>
      <c r="T12" s="4"/>
      <c r="U12" s="5">
        <v>1495838944</v>
      </c>
      <c r="V12" s="4"/>
      <c r="W12" s="5">
        <v>1545443151</v>
      </c>
      <c r="X12" s="4"/>
      <c r="Y12" s="7">
        <v>2.7613282331886625E-2</v>
      </c>
    </row>
    <row r="13" spans="1:25">
      <c r="A13" s="2" t="s">
        <v>19</v>
      </c>
      <c r="C13" s="5">
        <v>0</v>
      </c>
      <c r="D13" s="4"/>
      <c r="E13" s="5">
        <v>0</v>
      </c>
      <c r="F13" s="4"/>
      <c r="G13" s="5">
        <v>0</v>
      </c>
      <c r="H13" s="4"/>
      <c r="I13" s="5">
        <v>139515</v>
      </c>
      <c r="J13" s="4"/>
      <c r="K13" s="5">
        <v>1495106332</v>
      </c>
      <c r="L13" s="4"/>
      <c r="M13" s="5">
        <v>0</v>
      </c>
      <c r="N13" s="4"/>
      <c r="O13" s="5">
        <v>0</v>
      </c>
      <c r="P13" s="4"/>
      <c r="Q13" s="5">
        <v>139515</v>
      </c>
      <c r="R13" s="4"/>
      <c r="S13" s="5">
        <v>10940</v>
      </c>
      <c r="T13" s="4"/>
      <c r="U13" s="5">
        <v>1495106332</v>
      </c>
      <c r="V13" s="4"/>
      <c r="W13" s="5">
        <v>1517212650.105</v>
      </c>
      <c r="X13" s="4"/>
      <c r="Y13" s="7">
        <v>2.7108872453671565E-2</v>
      </c>
    </row>
    <row r="14" spans="1:25">
      <c r="A14" s="2" t="s">
        <v>20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v>25349</v>
      </c>
      <c r="J14" s="4"/>
      <c r="K14" s="5">
        <v>597392277</v>
      </c>
      <c r="L14" s="4"/>
      <c r="M14" s="5">
        <v>0</v>
      </c>
      <c r="N14" s="4"/>
      <c r="O14" s="5">
        <v>0</v>
      </c>
      <c r="P14" s="4"/>
      <c r="Q14" s="5">
        <v>25349</v>
      </c>
      <c r="R14" s="4"/>
      <c r="S14" s="5">
        <v>23420</v>
      </c>
      <c r="T14" s="4"/>
      <c r="U14" s="5">
        <v>597392277</v>
      </c>
      <c r="V14" s="4"/>
      <c r="W14" s="5">
        <v>590141222.199</v>
      </c>
      <c r="X14" s="4"/>
      <c r="Y14" s="7">
        <v>1.0544377626392307E-2</v>
      </c>
    </row>
    <row r="15" spans="1:25">
      <c r="A15" s="2" t="s">
        <v>21</v>
      </c>
      <c r="C15" s="5">
        <v>0</v>
      </c>
      <c r="D15" s="4"/>
      <c r="E15" s="5">
        <v>0</v>
      </c>
      <c r="F15" s="4"/>
      <c r="G15" s="5">
        <v>0</v>
      </c>
      <c r="H15" s="4"/>
      <c r="I15" s="5">
        <v>12000</v>
      </c>
      <c r="J15" s="4"/>
      <c r="K15" s="5">
        <v>600544790</v>
      </c>
      <c r="L15" s="4"/>
      <c r="M15" s="5">
        <v>0</v>
      </c>
      <c r="N15" s="4"/>
      <c r="O15" s="5">
        <v>0</v>
      </c>
      <c r="P15" s="4"/>
      <c r="Q15" s="5">
        <v>12000</v>
      </c>
      <c r="R15" s="4"/>
      <c r="S15" s="5">
        <v>50050</v>
      </c>
      <c r="T15" s="4"/>
      <c r="U15" s="5">
        <v>600544790</v>
      </c>
      <c r="V15" s="4"/>
      <c r="W15" s="5">
        <v>597026430</v>
      </c>
      <c r="X15" s="4"/>
      <c r="Y15" s="7">
        <v>1.0667399419073388E-2</v>
      </c>
    </row>
    <row r="16" spans="1:25">
      <c r="A16" s="2" t="s">
        <v>22</v>
      </c>
      <c r="C16" s="5">
        <v>0</v>
      </c>
      <c r="D16" s="4"/>
      <c r="E16" s="5">
        <v>0</v>
      </c>
      <c r="F16" s="4"/>
      <c r="G16" s="5">
        <v>0</v>
      </c>
      <c r="H16" s="4"/>
      <c r="I16" s="5">
        <v>85096</v>
      </c>
      <c r="J16" s="4"/>
      <c r="K16" s="5">
        <v>900330464</v>
      </c>
      <c r="L16" s="4"/>
      <c r="M16" s="5">
        <v>0</v>
      </c>
      <c r="N16" s="4"/>
      <c r="O16" s="5">
        <v>0</v>
      </c>
      <c r="P16" s="4"/>
      <c r="Q16" s="5">
        <v>85096</v>
      </c>
      <c r="R16" s="4"/>
      <c r="S16" s="5">
        <v>10630</v>
      </c>
      <c r="T16" s="4"/>
      <c r="U16" s="5">
        <v>900330464</v>
      </c>
      <c r="V16" s="4"/>
      <c r="W16" s="5">
        <v>899188285.64400005</v>
      </c>
      <c r="X16" s="4"/>
      <c r="Y16" s="7">
        <v>1.6066291396708187E-2</v>
      </c>
    </row>
    <row r="17" spans="3:25" ht="24.75" thickBot="1">
      <c r="C17" s="4"/>
      <c r="D17" s="4"/>
      <c r="E17" s="6">
        <f>SUM(E9:E16)</f>
        <v>0</v>
      </c>
      <c r="F17" s="4"/>
      <c r="G17" s="6">
        <f>SUM(G9:G16)</f>
        <v>0</v>
      </c>
      <c r="H17" s="4"/>
      <c r="I17" s="4"/>
      <c r="J17" s="4"/>
      <c r="K17" s="6">
        <f>SUM(K9:K16)</f>
        <v>6856300292</v>
      </c>
      <c r="L17" s="4"/>
      <c r="M17" s="4"/>
      <c r="N17" s="4"/>
      <c r="O17" s="6">
        <f>SUM(O9:O16)</f>
        <v>0</v>
      </c>
      <c r="P17" s="4"/>
      <c r="Q17" s="4"/>
      <c r="R17" s="4"/>
      <c r="S17" s="4"/>
      <c r="T17" s="4"/>
      <c r="U17" s="6">
        <f>SUM(U9:U16)</f>
        <v>6856300292</v>
      </c>
      <c r="V17" s="4"/>
      <c r="W17" s="6">
        <f>SUM(W9:W16)</f>
        <v>6911487180.5550003</v>
      </c>
      <c r="X17" s="4"/>
      <c r="Y17" s="8">
        <f>SUM(Y9:Y16)</f>
        <v>0.12349134080175576</v>
      </c>
    </row>
    <row r="18" spans="3:25" ht="24.75" thickTop="1"/>
    <row r="19" spans="3:25">
      <c r="Y19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F1" workbookViewId="0">
      <selection activeCell="AK9" sqref="AK9"/>
    </sheetView>
  </sheetViews>
  <sheetFormatPr defaultRowHeight="24"/>
  <cols>
    <col min="1" max="1" width="28.85546875" style="2" bestFit="1" customWidth="1"/>
    <col min="2" max="2" width="1" style="2" customWidth="1"/>
    <col min="3" max="3" width="24.140625" style="2" bestFit="1" customWidth="1"/>
    <col min="4" max="4" width="1" style="2" customWidth="1"/>
    <col min="5" max="5" width="22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0.2851562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6.42578125" style="2" bestFit="1" customWidth="1"/>
    <col min="16" max="16" width="1" style="2" customWidth="1"/>
    <col min="17" max="17" width="17.140625" style="2" bestFit="1" customWidth="1"/>
    <col min="18" max="18" width="1" style="2" customWidth="1"/>
    <col min="19" max="19" width="22.140625" style="2" bestFit="1" customWidth="1"/>
    <col min="20" max="20" width="1" style="2" customWidth="1"/>
    <col min="21" max="21" width="7.28515625" style="2" bestFit="1" customWidth="1"/>
    <col min="22" max="22" width="1" style="2" customWidth="1"/>
    <col min="23" max="23" width="17.140625" style="2" bestFit="1" customWidth="1"/>
    <col min="24" max="24" width="1" style="2" customWidth="1"/>
    <col min="25" max="25" width="6.42578125" style="2" bestFit="1" customWidth="1"/>
    <col min="26" max="26" width="1" style="2" customWidth="1"/>
    <col min="27" max="27" width="12.85546875" style="2" bestFit="1" customWidth="1"/>
    <col min="28" max="28" width="1" style="2" customWidth="1"/>
    <col min="29" max="29" width="7.28515625" style="2" bestFit="1" customWidth="1"/>
    <col min="30" max="30" width="1" style="2" customWidth="1"/>
    <col min="31" max="31" width="21" style="2" bestFit="1" customWidth="1"/>
    <col min="32" max="32" width="1" style="2" customWidth="1"/>
    <col min="33" max="33" width="17.140625" style="2" bestFit="1" customWidth="1"/>
    <col min="34" max="34" width="1" style="2" customWidth="1"/>
    <col min="35" max="35" width="22.140625" style="2" bestFit="1" customWidth="1"/>
    <col min="36" max="36" width="1" style="2" customWidth="1"/>
    <col min="37" max="37" width="33.425781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3" t="s">
        <v>24</v>
      </c>
      <c r="B6" s="23" t="s">
        <v>24</v>
      </c>
      <c r="C6" s="23" t="s">
        <v>24</v>
      </c>
      <c r="D6" s="23" t="s">
        <v>24</v>
      </c>
      <c r="E6" s="23" t="s">
        <v>24</v>
      </c>
      <c r="F6" s="23" t="s">
        <v>24</v>
      </c>
      <c r="G6" s="23" t="s">
        <v>24</v>
      </c>
      <c r="H6" s="23" t="s">
        <v>24</v>
      </c>
      <c r="I6" s="23" t="s">
        <v>24</v>
      </c>
      <c r="J6" s="23" t="s">
        <v>24</v>
      </c>
      <c r="K6" s="23" t="s">
        <v>24</v>
      </c>
      <c r="L6" s="23" t="s">
        <v>24</v>
      </c>
      <c r="M6" s="23" t="s">
        <v>24</v>
      </c>
      <c r="O6" s="23" t="s">
        <v>4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25</v>
      </c>
      <c r="C7" s="22" t="s">
        <v>26</v>
      </c>
      <c r="E7" s="22" t="s">
        <v>27</v>
      </c>
      <c r="G7" s="22" t="s">
        <v>28</v>
      </c>
      <c r="I7" s="22" t="s">
        <v>29</v>
      </c>
      <c r="K7" s="22" t="s">
        <v>30</v>
      </c>
      <c r="M7" s="22" t="s">
        <v>23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31</v>
      </c>
      <c r="AG7" s="22" t="s">
        <v>8</v>
      </c>
      <c r="AI7" s="22" t="s">
        <v>9</v>
      </c>
      <c r="AK7" s="22" t="s">
        <v>13</v>
      </c>
    </row>
    <row r="8" spans="1:37" ht="24.75">
      <c r="A8" s="23" t="s">
        <v>25</v>
      </c>
      <c r="C8" s="23" t="s">
        <v>26</v>
      </c>
      <c r="E8" s="23" t="s">
        <v>27</v>
      </c>
      <c r="G8" s="23" t="s">
        <v>28</v>
      </c>
      <c r="I8" s="23" t="s">
        <v>29</v>
      </c>
      <c r="K8" s="23" t="s">
        <v>30</v>
      </c>
      <c r="M8" s="23" t="s">
        <v>23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31</v>
      </c>
      <c r="AG8" s="23" t="s">
        <v>8</v>
      </c>
      <c r="AI8" s="23" t="s">
        <v>9</v>
      </c>
      <c r="AK8" s="23" t="s">
        <v>13</v>
      </c>
    </row>
    <row r="9" spans="1:37">
      <c r="A9" s="2" t="s">
        <v>32</v>
      </c>
      <c r="C9" s="4" t="s">
        <v>33</v>
      </c>
      <c r="D9" s="4"/>
      <c r="E9" s="4" t="s">
        <v>33</v>
      </c>
      <c r="F9" s="4"/>
      <c r="G9" s="4" t="s">
        <v>34</v>
      </c>
      <c r="H9" s="4"/>
      <c r="I9" s="4" t="s">
        <v>35</v>
      </c>
      <c r="J9" s="4"/>
      <c r="K9" s="5">
        <v>0</v>
      </c>
      <c r="L9" s="4"/>
      <c r="M9" s="5">
        <v>0</v>
      </c>
      <c r="N9" s="4"/>
      <c r="O9" s="5">
        <v>0</v>
      </c>
      <c r="P9" s="4"/>
      <c r="Q9" s="5">
        <v>0</v>
      </c>
      <c r="R9" s="4"/>
      <c r="S9" s="5">
        <v>0</v>
      </c>
      <c r="T9" s="4"/>
      <c r="U9" s="5">
        <v>17926</v>
      </c>
      <c r="V9" s="4"/>
      <c r="W9" s="5">
        <v>14989601710</v>
      </c>
      <c r="X9" s="4"/>
      <c r="Y9" s="5">
        <v>0</v>
      </c>
      <c r="Z9" s="4"/>
      <c r="AA9" s="5">
        <v>0</v>
      </c>
      <c r="AB9" s="4"/>
      <c r="AC9" s="5">
        <v>17926</v>
      </c>
      <c r="AD9" s="4"/>
      <c r="AE9" s="5">
        <v>841810</v>
      </c>
      <c r="AF9" s="4"/>
      <c r="AG9" s="5">
        <v>14989601710</v>
      </c>
      <c r="AH9" s="4"/>
      <c r="AI9" s="5">
        <v>15087550945</v>
      </c>
      <c r="AJ9" s="4"/>
      <c r="AK9" s="7">
        <v>0.26957756658433557</v>
      </c>
    </row>
    <row r="10" spans="1:37" ht="24.75" thickBot="1">
      <c r="Q10" s="6">
        <f>SUM(Q9)</f>
        <v>0</v>
      </c>
      <c r="S10" s="6">
        <f>SUM(S9)</f>
        <v>0</v>
      </c>
      <c r="W10" s="6">
        <f>SUM(W9)</f>
        <v>14989601710</v>
      </c>
      <c r="AA10" s="6">
        <f>SUM(AA9)</f>
        <v>0</v>
      </c>
      <c r="AG10" s="6">
        <f>SUM(AG9)</f>
        <v>14989601710</v>
      </c>
      <c r="AI10" s="6">
        <f>SUM(AI9)</f>
        <v>15087550945</v>
      </c>
      <c r="AK10" s="10">
        <f>SUM(AK9)</f>
        <v>0.26957756658433557</v>
      </c>
    </row>
    <row r="11" spans="1:37" ht="24.75" thickTop="1"/>
    <row r="12" spans="1:37">
      <c r="AK12" s="9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"/>
    </sheetView>
  </sheetViews>
  <sheetFormatPr defaultRowHeight="24"/>
  <cols>
    <col min="1" max="1" width="22.28515625" style="2" bestFit="1" customWidth="1"/>
    <col min="2" max="2" width="1" style="2" customWidth="1"/>
    <col min="3" max="3" width="15.42578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3.85546875" style="2" bestFit="1" customWidth="1"/>
    <col min="8" max="8" width="1" style="2" customWidth="1"/>
    <col min="9" max="9" width="10.28515625" style="2" bestFit="1" customWidth="1"/>
    <col min="10" max="10" width="1" style="2" customWidth="1"/>
    <col min="11" max="11" width="19.28515625" style="2" customWidth="1"/>
    <col min="12" max="12" width="1" style="2" customWidth="1"/>
    <col min="13" max="13" width="16.140625" style="2" customWidth="1"/>
    <col min="14" max="14" width="1" style="2" customWidth="1"/>
    <col min="15" max="15" width="11.140625" style="2" customWidth="1"/>
    <col min="16" max="16" width="1" style="2" customWidth="1"/>
    <col min="17" max="17" width="19.42578125" style="2" customWidth="1"/>
    <col min="18" max="18" width="1" style="2" customWidth="1"/>
    <col min="19" max="19" width="23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37</v>
      </c>
      <c r="C6" s="23" t="s">
        <v>38</v>
      </c>
      <c r="D6" s="23" t="s">
        <v>38</v>
      </c>
      <c r="E6" s="23" t="s">
        <v>38</v>
      </c>
      <c r="F6" s="23" t="s">
        <v>38</v>
      </c>
      <c r="G6" s="23" t="s">
        <v>38</v>
      </c>
      <c r="H6" s="23" t="s">
        <v>38</v>
      </c>
      <c r="I6" s="23" t="s">
        <v>38</v>
      </c>
      <c r="K6" s="23" t="s">
        <v>4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37</v>
      </c>
      <c r="C7" s="23" t="s">
        <v>39</v>
      </c>
      <c r="E7" s="23" t="s">
        <v>40</v>
      </c>
      <c r="G7" s="23" t="s">
        <v>41</v>
      </c>
      <c r="I7" s="23" t="s">
        <v>30</v>
      </c>
      <c r="K7" s="23" t="s">
        <v>42</v>
      </c>
      <c r="M7" s="23" t="s">
        <v>43</v>
      </c>
      <c r="O7" s="23" t="s">
        <v>44</v>
      </c>
      <c r="Q7" s="23" t="s">
        <v>42</v>
      </c>
      <c r="S7" s="23" t="s">
        <v>36</v>
      </c>
    </row>
    <row r="8" spans="1:19">
      <c r="A8" s="2" t="s">
        <v>45</v>
      </c>
      <c r="C8" s="4" t="s">
        <v>46</v>
      </c>
      <c r="D8" s="4"/>
      <c r="E8" s="4" t="s">
        <v>47</v>
      </c>
      <c r="F8" s="4"/>
      <c r="G8" s="4" t="s">
        <v>48</v>
      </c>
      <c r="H8" s="4"/>
      <c r="I8" s="5">
        <v>8</v>
      </c>
      <c r="J8" s="4"/>
      <c r="K8" s="5">
        <v>33735783287</v>
      </c>
      <c r="L8" s="4"/>
      <c r="M8" s="5">
        <v>232561690</v>
      </c>
      <c r="N8" s="4"/>
      <c r="O8" s="5">
        <v>0</v>
      </c>
      <c r="P8" s="4"/>
      <c r="Q8" s="5">
        <v>33968344977</v>
      </c>
      <c r="R8" s="4"/>
      <c r="S8" s="7">
        <v>0.60693109260595757</v>
      </c>
    </row>
    <row r="9" spans="1:19" ht="24.75" thickBot="1">
      <c r="K9" s="6">
        <f>SUM(K8)</f>
        <v>33735783287</v>
      </c>
      <c r="L9" s="4"/>
      <c r="M9" s="6">
        <f>SUM(M8)</f>
        <v>232561690</v>
      </c>
      <c r="N9" s="4"/>
      <c r="O9" s="6">
        <f>SUM(O8)</f>
        <v>0</v>
      </c>
      <c r="P9" s="4"/>
      <c r="Q9" s="6">
        <f>SUM(Q8)</f>
        <v>33968344977</v>
      </c>
      <c r="S9" s="8">
        <f>SUM(S8)</f>
        <v>0.60693109260595757</v>
      </c>
    </row>
    <row r="10" spans="1:19" ht="24.75" thickTop="1"/>
    <row r="11" spans="1:19">
      <c r="S11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1"/>
  <sheetViews>
    <sheetView rightToLeft="1" workbookViewId="0">
      <selection activeCell="A17" sqref="A17"/>
    </sheetView>
  </sheetViews>
  <sheetFormatPr defaultColWidth="9" defaultRowHeight="24"/>
  <cols>
    <col min="1" max="1" width="25" style="2" bestFit="1" customWidth="1"/>
    <col min="2" max="2" width="1.7109375" style="2" customWidth="1"/>
    <col min="3" max="3" width="16.28515625" style="2" bestFit="1" customWidth="1"/>
    <col min="4" max="4" width="1.140625" style="2" customWidth="1"/>
    <col min="5" max="5" width="21.7109375" style="2" bestFit="1" customWidth="1"/>
    <col min="6" max="6" width="0.42578125" style="2" customWidth="1"/>
    <col min="7" max="7" width="33.42578125" style="2" bestFit="1" customWidth="1"/>
    <col min="8" max="8" width="9" style="2"/>
    <col min="9" max="9" width="12.42578125" style="2" bestFit="1" customWidth="1"/>
    <col min="10" max="16384" width="9" style="2"/>
  </cols>
  <sheetData>
    <row r="2" spans="1:9" ht="24.75">
      <c r="A2" s="21" t="s">
        <v>0</v>
      </c>
      <c r="B2" s="21"/>
      <c r="C2" s="21"/>
      <c r="D2" s="21"/>
      <c r="E2" s="21"/>
      <c r="F2" s="21"/>
      <c r="G2" s="21"/>
    </row>
    <row r="3" spans="1:9" ht="24.75">
      <c r="A3" s="21" t="s">
        <v>49</v>
      </c>
      <c r="B3" s="21"/>
      <c r="C3" s="21"/>
      <c r="D3" s="21"/>
      <c r="E3" s="21"/>
      <c r="F3" s="21"/>
      <c r="G3" s="21"/>
    </row>
    <row r="4" spans="1:9" ht="24.75">
      <c r="A4" s="21" t="s">
        <v>2</v>
      </c>
      <c r="B4" s="21"/>
      <c r="C4" s="21"/>
      <c r="D4" s="21"/>
      <c r="E4" s="21"/>
      <c r="F4" s="21"/>
      <c r="G4" s="21"/>
    </row>
    <row r="6" spans="1:9" ht="24.75">
      <c r="A6" s="23" t="s">
        <v>53</v>
      </c>
      <c r="C6" s="23" t="s">
        <v>42</v>
      </c>
      <c r="E6" s="23" t="s">
        <v>64</v>
      </c>
      <c r="G6" s="23" t="s">
        <v>13</v>
      </c>
    </row>
    <row r="7" spans="1:9">
      <c r="A7" s="2" t="s">
        <v>74</v>
      </c>
      <c r="C7" s="5">
        <f>'سرمایه گذاری در سهام'!I16</f>
        <v>55186890.753999949</v>
      </c>
      <c r="E7" s="7">
        <f>C7/$C$10</f>
        <v>0.14308323344541624</v>
      </c>
      <c r="G7" s="7">
        <v>9.8605451415222198E-4</v>
      </c>
    </row>
    <row r="8" spans="1:9">
      <c r="A8" s="2" t="s">
        <v>71</v>
      </c>
      <c r="C8" s="5">
        <f>'سرمایه‌گذاری در اوراق بهادار'!I9</f>
        <v>97949236</v>
      </c>
      <c r="E8" s="7">
        <f>C8/$C$10</f>
        <v>0.25395330682535994</v>
      </c>
      <c r="F8" s="4"/>
      <c r="G8" s="7">
        <v>1.7501128437564853E-3</v>
      </c>
      <c r="I8" s="3"/>
    </row>
    <row r="9" spans="1:9">
      <c r="A9" s="2" t="s">
        <v>72</v>
      </c>
      <c r="C9" s="5">
        <f>'درآمد سپرده بانکی'!E9</f>
        <v>232561690</v>
      </c>
      <c r="E9" s="7">
        <f>C9/$C$10</f>
        <v>0.60296345972922383</v>
      </c>
      <c r="F9" s="4"/>
      <c r="G9" s="7">
        <v>4.1553075578324491E-3</v>
      </c>
      <c r="I9" s="3"/>
    </row>
    <row r="10" spans="1:9" ht="24.75" thickBot="1">
      <c r="C10" s="6">
        <f>SUM(C7:C9)</f>
        <v>385697816.75399995</v>
      </c>
      <c r="E10" s="8">
        <f>SUM(E7:E9)</f>
        <v>1</v>
      </c>
      <c r="G10" s="8">
        <f>SUM(G7:G9)</f>
        <v>6.8914749157411564E-3</v>
      </c>
    </row>
    <row r="11" spans="1:9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0"/>
  <sheetViews>
    <sheetView rightToLeft="1" workbookViewId="0">
      <selection activeCell="A8" sqref="A8"/>
    </sheetView>
  </sheetViews>
  <sheetFormatPr defaultRowHeight="24"/>
  <cols>
    <col min="1" max="1" width="22.28515625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0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14" style="2" bestFit="1" customWidth="1"/>
    <col min="14" max="14" width="1" style="2" customWidth="1"/>
    <col min="15" max="15" width="12.425781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14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24.7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1" ht="24.75">
      <c r="A6" s="23" t="s">
        <v>50</v>
      </c>
      <c r="B6" s="23" t="s">
        <v>50</v>
      </c>
      <c r="C6" s="23" t="s">
        <v>50</v>
      </c>
      <c r="D6" s="23" t="s">
        <v>50</v>
      </c>
      <c r="E6" s="23" t="s">
        <v>50</v>
      </c>
      <c r="F6" s="23" t="s">
        <v>50</v>
      </c>
      <c r="G6" s="23" t="s">
        <v>50</v>
      </c>
      <c r="I6" s="23" t="s">
        <v>51</v>
      </c>
      <c r="J6" s="23" t="s">
        <v>51</v>
      </c>
      <c r="K6" s="23" t="s">
        <v>51</v>
      </c>
      <c r="L6" s="23" t="s">
        <v>51</v>
      </c>
      <c r="M6" s="23" t="s">
        <v>51</v>
      </c>
      <c r="O6" s="23" t="s">
        <v>52</v>
      </c>
      <c r="P6" s="23" t="s">
        <v>52</v>
      </c>
      <c r="Q6" s="23" t="s">
        <v>52</v>
      </c>
      <c r="R6" s="23" t="s">
        <v>52</v>
      </c>
      <c r="S6" s="23" t="s">
        <v>52</v>
      </c>
    </row>
    <row r="7" spans="1:21" ht="24.75">
      <c r="A7" s="23" t="s">
        <v>53</v>
      </c>
      <c r="C7" s="23" t="s">
        <v>54</v>
      </c>
      <c r="E7" s="23" t="s">
        <v>29</v>
      </c>
      <c r="G7" s="23" t="s">
        <v>30</v>
      </c>
      <c r="I7" s="23" t="s">
        <v>55</v>
      </c>
      <c r="K7" s="23" t="s">
        <v>56</v>
      </c>
      <c r="M7" s="23" t="s">
        <v>57</v>
      </c>
      <c r="O7" s="23" t="s">
        <v>55</v>
      </c>
      <c r="Q7" s="23" t="s">
        <v>56</v>
      </c>
      <c r="S7" s="23" t="s">
        <v>57</v>
      </c>
    </row>
    <row r="8" spans="1:21">
      <c r="A8" s="2" t="s">
        <v>45</v>
      </c>
      <c r="C8" s="5">
        <v>30</v>
      </c>
      <c r="D8" s="4"/>
      <c r="E8" s="4" t="s">
        <v>73</v>
      </c>
      <c r="F8" s="4"/>
      <c r="G8" s="5">
        <v>8</v>
      </c>
      <c r="H8" s="4"/>
      <c r="I8" s="5">
        <v>232561690</v>
      </c>
      <c r="J8" s="4"/>
      <c r="K8" s="5">
        <v>0</v>
      </c>
      <c r="L8" s="4"/>
      <c r="M8" s="5">
        <v>232561690</v>
      </c>
      <c r="N8" s="4"/>
      <c r="O8" s="5">
        <v>232561690</v>
      </c>
      <c r="P8" s="4"/>
      <c r="Q8" s="5">
        <v>0</v>
      </c>
      <c r="R8" s="4"/>
      <c r="S8" s="5">
        <v>232561690</v>
      </c>
      <c r="T8" s="4"/>
      <c r="U8" s="4"/>
    </row>
    <row r="9" spans="1:21" ht="24.75" thickBot="1">
      <c r="G9" s="4"/>
      <c r="H9" s="4"/>
      <c r="I9" s="6">
        <f>SUM(I8)</f>
        <v>232561690</v>
      </c>
      <c r="J9" s="4"/>
      <c r="K9" s="6">
        <f>SUM(K8)</f>
        <v>0</v>
      </c>
      <c r="L9" s="4"/>
      <c r="M9" s="6">
        <f>SUM(M8)</f>
        <v>232561690</v>
      </c>
      <c r="N9" s="4"/>
      <c r="O9" s="6">
        <f>SUM(O8)</f>
        <v>232561690</v>
      </c>
      <c r="P9" s="4"/>
      <c r="Q9" s="6">
        <f>SUM(Q8)</f>
        <v>0</v>
      </c>
      <c r="R9" s="4"/>
      <c r="S9" s="6">
        <f>SUM(S8)</f>
        <v>232561690</v>
      </c>
    </row>
    <row r="10" spans="1:21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8"/>
  <sheetViews>
    <sheetView rightToLeft="1" topLeftCell="A4" workbookViewId="0">
      <selection activeCell="Q8" sqref="E8:Q16"/>
    </sheetView>
  </sheetViews>
  <sheetFormatPr defaultRowHeight="24"/>
  <cols>
    <col min="1" max="1" width="28.85546875" style="2" bestFit="1" customWidth="1"/>
    <col min="2" max="2" width="1" style="2" customWidth="1"/>
    <col min="3" max="3" width="8.42578125" style="2" bestFit="1" customWidth="1"/>
    <col min="4" max="4" width="1" style="2" customWidth="1"/>
    <col min="5" max="5" width="19" style="2" bestFit="1" customWidth="1"/>
    <col min="6" max="6" width="1" style="2" customWidth="1"/>
    <col min="7" max="7" width="16.140625" style="2" bestFit="1" customWidth="1"/>
    <col min="8" max="8" width="1" style="2" customWidth="1"/>
    <col min="9" max="9" width="34.7109375" style="2" bestFit="1" customWidth="1"/>
    <col min="10" max="10" width="1" style="2" customWidth="1"/>
    <col min="11" max="11" width="9.140625" style="2" bestFit="1" customWidth="1"/>
    <col min="12" max="12" width="1" style="2" customWidth="1"/>
    <col min="13" max="13" width="16.140625" style="2" bestFit="1" customWidth="1"/>
    <col min="14" max="14" width="1" style="2" customWidth="1"/>
    <col min="15" max="15" width="16.140625" style="2" bestFit="1" customWidth="1"/>
    <col min="16" max="16" width="1" style="2" customWidth="1"/>
    <col min="17" max="17" width="34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3</v>
      </c>
      <c r="C6" s="23" t="s">
        <v>51</v>
      </c>
      <c r="D6" s="23" t="s">
        <v>51</v>
      </c>
      <c r="E6" s="23" t="s">
        <v>51</v>
      </c>
      <c r="F6" s="23" t="s">
        <v>51</v>
      </c>
      <c r="G6" s="23" t="s">
        <v>51</v>
      </c>
      <c r="H6" s="23" t="s">
        <v>51</v>
      </c>
      <c r="I6" s="23" t="s">
        <v>51</v>
      </c>
      <c r="K6" s="23" t="s">
        <v>52</v>
      </c>
      <c r="L6" s="23" t="s">
        <v>52</v>
      </c>
      <c r="M6" s="23" t="s">
        <v>52</v>
      </c>
      <c r="N6" s="23" t="s">
        <v>52</v>
      </c>
      <c r="O6" s="23" t="s">
        <v>52</v>
      </c>
      <c r="P6" s="23" t="s">
        <v>52</v>
      </c>
      <c r="Q6" s="23" t="s">
        <v>52</v>
      </c>
    </row>
    <row r="7" spans="1:17" ht="24.75">
      <c r="A7" s="23" t="s">
        <v>3</v>
      </c>
      <c r="C7" s="23" t="s">
        <v>7</v>
      </c>
      <c r="E7" s="23" t="s">
        <v>58</v>
      </c>
      <c r="G7" s="23" t="s">
        <v>59</v>
      </c>
      <c r="I7" s="23" t="s">
        <v>60</v>
      </c>
      <c r="K7" s="23" t="s">
        <v>7</v>
      </c>
      <c r="M7" s="23" t="s">
        <v>58</v>
      </c>
      <c r="O7" s="23" t="s">
        <v>59</v>
      </c>
      <c r="Q7" s="23" t="s">
        <v>60</v>
      </c>
    </row>
    <row r="8" spans="1:17">
      <c r="A8" s="2" t="s">
        <v>18</v>
      </c>
      <c r="C8" s="5">
        <v>231698</v>
      </c>
      <c r="D8" s="11"/>
      <c r="E8" s="12">
        <v>1545443153.1989999</v>
      </c>
      <c r="F8" s="11"/>
      <c r="G8" s="12">
        <v>1495838944</v>
      </c>
      <c r="H8" s="11"/>
      <c r="I8" s="12">
        <v>49604209.198999882</v>
      </c>
      <c r="J8" s="11"/>
      <c r="K8" s="12">
        <v>231698</v>
      </c>
      <c r="L8" s="12"/>
      <c r="M8" s="12">
        <v>1545443153.1989999</v>
      </c>
      <c r="N8" s="12"/>
      <c r="O8" s="12">
        <v>1495838944</v>
      </c>
      <c r="P8" s="12"/>
      <c r="Q8" s="12">
        <v>49604209.198999882</v>
      </c>
    </row>
    <row r="9" spans="1:17">
      <c r="A9" s="2" t="s">
        <v>17</v>
      </c>
      <c r="C9" s="5">
        <v>16110</v>
      </c>
      <c r="D9" s="11"/>
      <c r="E9" s="12">
        <v>606936114.45000005</v>
      </c>
      <c r="F9" s="11"/>
      <c r="G9" s="12">
        <v>598396894</v>
      </c>
      <c r="H9" s="11"/>
      <c r="I9" s="12">
        <v>8539220.4500000477</v>
      </c>
      <c r="J9" s="11"/>
      <c r="K9" s="12">
        <v>16110</v>
      </c>
      <c r="L9" s="12"/>
      <c r="M9" s="12">
        <v>606936114.45000005</v>
      </c>
      <c r="N9" s="12"/>
      <c r="O9" s="12">
        <v>598396894</v>
      </c>
      <c r="P9" s="12"/>
      <c r="Q9" s="12">
        <v>8539220.4500000477</v>
      </c>
    </row>
    <row r="10" spans="1:17">
      <c r="A10" s="2" t="s">
        <v>22</v>
      </c>
      <c r="C10" s="5">
        <v>85096</v>
      </c>
      <c r="D10" s="11"/>
      <c r="E10" s="12">
        <v>899188285.64400005</v>
      </c>
      <c r="F10" s="11"/>
      <c r="G10" s="12">
        <v>900330464</v>
      </c>
      <c r="H10" s="11"/>
      <c r="I10" s="12">
        <v>-1142178.3559999466</v>
      </c>
      <c r="J10" s="11"/>
      <c r="K10" s="12">
        <v>85096</v>
      </c>
      <c r="L10" s="12"/>
      <c r="M10" s="12">
        <v>899188285.64400005</v>
      </c>
      <c r="N10" s="12"/>
      <c r="O10" s="12">
        <v>900330464</v>
      </c>
      <c r="P10" s="12"/>
      <c r="Q10" s="12">
        <v>-1142178.3559999466</v>
      </c>
    </row>
    <row r="11" spans="1:17">
      <c r="A11" s="2" t="s">
        <v>16</v>
      </c>
      <c r="C11" s="5">
        <v>120190</v>
      </c>
      <c r="D11" s="11"/>
      <c r="E11" s="12">
        <v>588533207.15699995</v>
      </c>
      <c r="F11" s="11"/>
      <c r="G11" s="12">
        <v>600363695</v>
      </c>
      <c r="H11" s="11"/>
      <c r="I11" s="12">
        <v>-11830487.843000054</v>
      </c>
      <c r="J11" s="11"/>
      <c r="K11" s="12">
        <v>120190</v>
      </c>
      <c r="L11" s="12"/>
      <c r="M11" s="12">
        <v>588533207.15699995</v>
      </c>
      <c r="N11" s="12"/>
      <c r="O11" s="12">
        <v>600363695</v>
      </c>
      <c r="P11" s="12"/>
      <c r="Q11" s="12">
        <v>-11830487.843000054</v>
      </c>
    </row>
    <row r="12" spans="1:17">
      <c r="A12" s="2" t="s">
        <v>15</v>
      </c>
      <c r="C12" s="5">
        <v>80000</v>
      </c>
      <c r="D12" s="11"/>
      <c r="E12" s="12">
        <v>567006120</v>
      </c>
      <c r="F12" s="11"/>
      <c r="G12" s="12">
        <v>568326896</v>
      </c>
      <c r="H12" s="11"/>
      <c r="I12" s="12">
        <v>-1320776</v>
      </c>
      <c r="J12" s="11"/>
      <c r="K12" s="12">
        <v>80000</v>
      </c>
      <c r="L12" s="12"/>
      <c r="M12" s="12">
        <v>567006120</v>
      </c>
      <c r="N12" s="12"/>
      <c r="O12" s="12">
        <v>568326896</v>
      </c>
      <c r="P12" s="12"/>
      <c r="Q12" s="12">
        <v>-1320776</v>
      </c>
    </row>
    <row r="13" spans="1:17">
      <c r="A13" s="2" t="s">
        <v>20</v>
      </c>
      <c r="C13" s="5">
        <v>25349</v>
      </c>
      <c r="D13" s="11"/>
      <c r="E13" s="12">
        <v>590141222.199</v>
      </c>
      <c r="F13" s="11"/>
      <c r="G13" s="12">
        <v>597392277</v>
      </c>
      <c r="H13" s="11"/>
      <c r="I13" s="12">
        <v>-7251054.800999999</v>
      </c>
      <c r="J13" s="11"/>
      <c r="K13" s="12">
        <v>25349</v>
      </c>
      <c r="L13" s="12"/>
      <c r="M13" s="12">
        <v>590141222.199</v>
      </c>
      <c r="N13" s="12"/>
      <c r="O13" s="12">
        <v>597392277</v>
      </c>
      <c r="P13" s="12"/>
      <c r="Q13" s="12">
        <v>-7251054.800999999</v>
      </c>
    </row>
    <row r="14" spans="1:17">
      <c r="A14" s="2" t="s">
        <v>21</v>
      </c>
      <c r="C14" s="5">
        <v>12000</v>
      </c>
      <c r="D14" s="11"/>
      <c r="E14" s="12">
        <v>597026430</v>
      </c>
      <c r="F14" s="11"/>
      <c r="G14" s="12">
        <v>600544790</v>
      </c>
      <c r="H14" s="11"/>
      <c r="I14" s="12">
        <v>-3518360</v>
      </c>
      <c r="J14" s="11"/>
      <c r="K14" s="12">
        <v>12000</v>
      </c>
      <c r="L14" s="12"/>
      <c r="M14" s="12">
        <v>597026430</v>
      </c>
      <c r="N14" s="12"/>
      <c r="O14" s="12">
        <v>600544790</v>
      </c>
      <c r="P14" s="12"/>
      <c r="Q14" s="12">
        <v>-3518360</v>
      </c>
    </row>
    <row r="15" spans="1:17">
      <c r="A15" s="2" t="s">
        <v>19</v>
      </c>
      <c r="C15" s="5">
        <v>139515</v>
      </c>
      <c r="D15" s="11"/>
      <c r="E15" s="12">
        <v>1517212650.105</v>
      </c>
      <c r="F15" s="11"/>
      <c r="G15" s="12">
        <v>1495106332</v>
      </c>
      <c r="H15" s="11"/>
      <c r="I15" s="12">
        <v>22106318.105000019</v>
      </c>
      <c r="J15" s="11"/>
      <c r="K15" s="12">
        <v>139515</v>
      </c>
      <c r="L15" s="12"/>
      <c r="M15" s="12">
        <v>1517212650.105</v>
      </c>
      <c r="N15" s="12"/>
      <c r="O15" s="12">
        <v>1495106332</v>
      </c>
      <c r="P15" s="12"/>
      <c r="Q15" s="12">
        <v>22106318.105000019</v>
      </c>
    </row>
    <row r="16" spans="1:17">
      <c r="A16" s="2" t="s">
        <v>32</v>
      </c>
      <c r="C16" s="5">
        <v>17926</v>
      </c>
      <c r="D16" s="12"/>
      <c r="E16" s="12">
        <v>15087550946</v>
      </c>
      <c r="F16" s="12"/>
      <c r="G16" s="12">
        <v>14989601710</v>
      </c>
      <c r="H16" s="12"/>
      <c r="I16" s="12">
        <v>97949236</v>
      </c>
      <c r="J16" s="12"/>
      <c r="K16" s="12">
        <v>17926</v>
      </c>
      <c r="L16" s="12"/>
      <c r="M16" s="12">
        <v>15087550946</v>
      </c>
      <c r="N16" s="12"/>
      <c r="O16" s="12">
        <v>14989601710</v>
      </c>
      <c r="P16" s="12"/>
      <c r="Q16" s="12">
        <v>97949236</v>
      </c>
    </row>
    <row r="17" spans="4:17" ht="24.75" thickBot="1">
      <c r="D17" s="4"/>
      <c r="E17" s="6">
        <f>SUM(E8:E16)</f>
        <v>21999038128.753998</v>
      </c>
      <c r="F17" s="4"/>
      <c r="G17" s="6">
        <f>SUM(G8:G16)</f>
        <v>21845902002</v>
      </c>
      <c r="H17" s="4"/>
      <c r="I17" s="6">
        <f>SUM(I8:I16)</f>
        <v>153136126.75399995</v>
      </c>
      <c r="J17" s="4"/>
      <c r="K17" s="4"/>
      <c r="L17" s="4"/>
      <c r="M17" s="6">
        <f>SUM(M8:M16)</f>
        <v>21999038128.753998</v>
      </c>
      <c r="N17" s="4"/>
      <c r="O17" s="6">
        <f>SUM(O8:O16)</f>
        <v>21845902002</v>
      </c>
      <c r="P17" s="4"/>
      <c r="Q17" s="6">
        <f>SUM(Q8:Q16)</f>
        <v>153136126.75399995</v>
      </c>
    </row>
    <row r="18" spans="4:17" ht="24.75" thickTop="1">
      <c r="I18" s="11"/>
      <c r="J18" s="11"/>
      <c r="K18" s="11"/>
      <c r="L18" s="11"/>
      <c r="M18" s="11"/>
      <c r="N18" s="11"/>
      <c r="O18" s="11"/>
      <c r="P18" s="11"/>
      <c r="Q18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51EB-EC03-405F-B6B2-38CBD933D38C}">
  <dimension ref="A2:U17"/>
  <sheetViews>
    <sheetView rightToLeft="1" workbookViewId="0">
      <selection activeCell="K16" sqref="K16"/>
    </sheetView>
  </sheetViews>
  <sheetFormatPr defaultRowHeight="18.75"/>
  <cols>
    <col min="1" max="1" width="26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2851562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16.285156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16384" width="9.140625" style="1"/>
  </cols>
  <sheetData>
    <row r="2" spans="1:21" ht="30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30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0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30">
      <c r="A6" s="25" t="s">
        <v>3</v>
      </c>
      <c r="C6" s="26" t="s">
        <v>51</v>
      </c>
      <c r="D6" s="26" t="s">
        <v>51</v>
      </c>
      <c r="E6" s="26" t="s">
        <v>51</v>
      </c>
      <c r="F6" s="26" t="s">
        <v>51</v>
      </c>
      <c r="G6" s="26" t="s">
        <v>51</v>
      </c>
      <c r="H6" s="26" t="s">
        <v>51</v>
      </c>
      <c r="I6" s="26" t="s">
        <v>51</v>
      </c>
      <c r="J6" s="26" t="s">
        <v>51</v>
      </c>
      <c r="K6" s="26" t="s">
        <v>51</v>
      </c>
      <c r="M6" s="26" t="s">
        <v>52</v>
      </c>
      <c r="N6" s="26" t="s">
        <v>52</v>
      </c>
      <c r="O6" s="26" t="s">
        <v>52</v>
      </c>
      <c r="P6" s="26" t="s">
        <v>52</v>
      </c>
      <c r="Q6" s="26" t="s">
        <v>52</v>
      </c>
      <c r="R6" s="26" t="s">
        <v>52</v>
      </c>
      <c r="S6" s="26" t="s">
        <v>52</v>
      </c>
      <c r="T6" s="26" t="s">
        <v>52</v>
      </c>
      <c r="U6" s="26" t="s">
        <v>52</v>
      </c>
    </row>
    <row r="7" spans="1:21" ht="30">
      <c r="A7" s="26" t="s">
        <v>3</v>
      </c>
      <c r="C7" s="13" t="s">
        <v>61</v>
      </c>
      <c r="E7" s="13" t="s">
        <v>62</v>
      </c>
      <c r="G7" s="13" t="s">
        <v>63</v>
      </c>
      <c r="I7" s="13" t="s">
        <v>42</v>
      </c>
      <c r="K7" s="13" t="s">
        <v>64</v>
      </c>
      <c r="M7" s="13" t="s">
        <v>61</v>
      </c>
      <c r="O7" s="13" t="s">
        <v>62</v>
      </c>
      <c r="Q7" s="13" t="s">
        <v>63</v>
      </c>
      <c r="S7" s="13" t="s">
        <v>42</v>
      </c>
      <c r="U7" s="13" t="s">
        <v>64</v>
      </c>
    </row>
    <row r="8" spans="1:21" ht="24.75">
      <c r="A8" s="15" t="s">
        <v>18</v>
      </c>
      <c r="B8" s="15"/>
      <c r="C8" s="16">
        <v>0</v>
      </c>
      <c r="D8" s="15"/>
      <c r="E8" s="12">
        <v>49604209.198999882</v>
      </c>
      <c r="F8" s="15"/>
      <c r="G8" s="16">
        <v>0</v>
      </c>
      <c r="H8" s="15"/>
      <c r="I8" s="17">
        <f>C8+E8+G8</f>
        <v>49604209.198999882</v>
      </c>
      <c r="J8" s="15"/>
      <c r="K8" s="19">
        <f>I8/$I$16</f>
        <v>0.89884044056974832</v>
      </c>
      <c r="L8" s="15"/>
      <c r="M8" s="12">
        <v>0</v>
      </c>
      <c r="N8" s="12"/>
      <c r="O8" s="12">
        <v>49604209.198999882</v>
      </c>
      <c r="P8" s="12"/>
      <c r="Q8" s="12">
        <v>0</v>
      </c>
      <c r="R8" s="12"/>
      <c r="S8" s="12">
        <v>49604209.198999897</v>
      </c>
      <c r="T8" s="12"/>
      <c r="U8" s="7">
        <v>0.89884044056974832</v>
      </c>
    </row>
    <row r="9" spans="1:21" ht="24.75">
      <c r="A9" s="15" t="s">
        <v>17</v>
      </c>
      <c r="B9" s="15"/>
      <c r="C9" s="16">
        <v>0</v>
      </c>
      <c r="D9" s="15"/>
      <c r="E9" s="12">
        <v>8539220.4500000477</v>
      </c>
      <c r="F9" s="15"/>
      <c r="G9" s="16">
        <v>0</v>
      </c>
      <c r="H9" s="15"/>
      <c r="I9" s="17">
        <f t="shared" ref="I9:I15" si="0">C9+E9+G9</f>
        <v>8539220.4500000477</v>
      </c>
      <c r="J9" s="15"/>
      <c r="K9" s="19">
        <f t="shared" ref="K9:K15" si="1">I9/$I$16</f>
        <v>0.15473276956414009</v>
      </c>
      <c r="L9" s="15"/>
      <c r="M9" s="12">
        <v>0</v>
      </c>
      <c r="N9" s="12"/>
      <c r="O9" s="12">
        <v>8539220.4500000477</v>
      </c>
      <c r="P9" s="12"/>
      <c r="Q9" s="12">
        <v>0</v>
      </c>
      <c r="R9" s="12"/>
      <c r="S9" s="12">
        <v>8539220.4500000477</v>
      </c>
      <c r="T9" s="12"/>
      <c r="U9" s="7">
        <v>0.15473276956414009</v>
      </c>
    </row>
    <row r="10" spans="1:21" ht="24.75">
      <c r="A10" s="15" t="s">
        <v>22</v>
      </c>
      <c r="B10" s="15"/>
      <c r="C10" s="16">
        <v>0</v>
      </c>
      <c r="D10" s="15"/>
      <c r="E10" s="12">
        <v>-1142178.3559999466</v>
      </c>
      <c r="F10" s="15"/>
      <c r="G10" s="16">
        <v>0</v>
      </c>
      <c r="H10" s="15"/>
      <c r="I10" s="17">
        <f t="shared" si="0"/>
        <v>-1142178.3559999466</v>
      </c>
      <c r="J10" s="15"/>
      <c r="K10" s="19">
        <f t="shared" si="1"/>
        <v>-2.0696552032461828E-2</v>
      </c>
      <c r="L10" s="15"/>
      <c r="M10" s="12">
        <v>0</v>
      </c>
      <c r="N10" s="12"/>
      <c r="O10" s="12">
        <v>-1142178.3559999466</v>
      </c>
      <c r="P10" s="12"/>
      <c r="Q10" s="12">
        <v>0</v>
      </c>
      <c r="R10" s="12"/>
      <c r="S10" s="12">
        <v>-1142178.3559999466</v>
      </c>
      <c r="T10" s="12"/>
      <c r="U10" s="7">
        <v>-2.0696552032461828E-2</v>
      </c>
    </row>
    <row r="11" spans="1:21" ht="24.75">
      <c r="A11" s="15" t="s">
        <v>16</v>
      </c>
      <c r="B11" s="15"/>
      <c r="C11" s="16">
        <v>0</v>
      </c>
      <c r="D11" s="15"/>
      <c r="E11" s="12">
        <v>-11830487.843000054</v>
      </c>
      <c r="F11" s="15"/>
      <c r="G11" s="16">
        <v>0</v>
      </c>
      <c r="H11" s="15"/>
      <c r="I11" s="17">
        <f t="shared" si="0"/>
        <v>-11830487.843000054</v>
      </c>
      <c r="J11" s="15"/>
      <c r="K11" s="19">
        <f t="shared" si="1"/>
        <v>-0.21437134220399218</v>
      </c>
      <c r="L11" s="15"/>
      <c r="M11" s="12">
        <v>0</v>
      </c>
      <c r="N11" s="12"/>
      <c r="O11" s="12">
        <v>-11830487.843000054</v>
      </c>
      <c r="P11" s="12"/>
      <c r="Q11" s="12">
        <v>0</v>
      </c>
      <c r="R11" s="12"/>
      <c r="S11" s="12">
        <v>-11830487.843000054</v>
      </c>
      <c r="T11" s="12"/>
      <c r="U11" s="7">
        <v>-0.21437134220399218</v>
      </c>
    </row>
    <row r="12" spans="1:21" ht="24.75">
      <c r="A12" s="15" t="s">
        <v>15</v>
      </c>
      <c r="B12" s="15"/>
      <c r="C12" s="16">
        <v>0</v>
      </c>
      <c r="D12" s="15"/>
      <c r="E12" s="12">
        <v>-1320776</v>
      </c>
      <c r="F12" s="15"/>
      <c r="G12" s="16">
        <v>0</v>
      </c>
      <c r="H12" s="15"/>
      <c r="I12" s="17">
        <f t="shared" si="0"/>
        <v>-1320776</v>
      </c>
      <c r="J12" s="15"/>
      <c r="K12" s="19">
        <f t="shared" si="1"/>
        <v>-2.3932785158842639E-2</v>
      </c>
      <c r="L12" s="15"/>
      <c r="M12" s="12">
        <v>0</v>
      </c>
      <c r="N12" s="12"/>
      <c r="O12" s="12">
        <v>-1320776</v>
      </c>
      <c r="P12" s="12"/>
      <c r="Q12" s="12">
        <v>0</v>
      </c>
      <c r="R12" s="12"/>
      <c r="S12" s="12">
        <v>-1320776</v>
      </c>
      <c r="T12" s="12"/>
      <c r="U12" s="7">
        <v>-2.3932785158842639E-2</v>
      </c>
    </row>
    <row r="13" spans="1:21" ht="24.75">
      <c r="A13" s="15" t="s">
        <v>20</v>
      </c>
      <c r="B13" s="15"/>
      <c r="C13" s="16">
        <v>0</v>
      </c>
      <c r="D13" s="15"/>
      <c r="E13" s="12">
        <v>-7251054.800999999</v>
      </c>
      <c r="F13" s="15"/>
      <c r="G13" s="16">
        <v>0</v>
      </c>
      <c r="H13" s="15"/>
      <c r="I13" s="17">
        <f t="shared" si="0"/>
        <v>-7251054.800999999</v>
      </c>
      <c r="J13" s="15"/>
      <c r="K13" s="19">
        <f t="shared" si="1"/>
        <v>-0.13139089196603165</v>
      </c>
      <c r="L13" s="15"/>
      <c r="M13" s="12">
        <v>0</v>
      </c>
      <c r="N13" s="12"/>
      <c r="O13" s="12">
        <v>-7251054.800999999</v>
      </c>
      <c r="P13" s="12"/>
      <c r="Q13" s="12">
        <v>0</v>
      </c>
      <c r="R13" s="12"/>
      <c r="S13" s="12">
        <v>-7251054.800999999</v>
      </c>
      <c r="T13" s="12"/>
      <c r="U13" s="7">
        <v>-0.13139089196603165</v>
      </c>
    </row>
    <row r="14" spans="1:21" ht="24.75">
      <c r="A14" s="15" t="s">
        <v>21</v>
      </c>
      <c r="B14" s="15"/>
      <c r="C14" s="16">
        <v>0</v>
      </c>
      <c r="D14" s="15"/>
      <c r="E14" s="12">
        <v>-3518360</v>
      </c>
      <c r="F14" s="15"/>
      <c r="G14" s="16">
        <v>0</v>
      </c>
      <c r="H14" s="15"/>
      <c r="I14" s="17">
        <f t="shared" si="0"/>
        <v>-3518360</v>
      </c>
      <c r="J14" s="15"/>
      <c r="K14" s="19">
        <f t="shared" si="1"/>
        <v>-6.3753546393533492E-2</v>
      </c>
      <c r="L14" s="15"/>
      <c r="M14" s="12">
        <v>0</v>
      </c>
      <c r="N14" s="12"/>
      <c r="O14" s="12">
        <v>-3518360</v>
      </c>
      <c r="P14" s="12"/>
      <c r="Q14" s="12">
        <v>0</v>
      </c>
      <c r="R14" s="12"/>
      <c r="S14" s="12">
        <v>-3518360</v>
      </c>
      <c r="T14" s="12"/>
      <c r="U14" s="7">
        <v>-6.3753546393533492E-2</v>
      </c>
    </row>
    <row r="15" spans="1:21" ht="24.75">
      <c r="A15" s="15" t="s">
        <v>19</v>
      </c>
      <c r="B15" s="15"/>
      <c r="C15" s="16">
        <v>0</v>
      </c>
      <c r="D15" s="15"/>
      <c r="E15" s="12">
        <v>22106318.105000019</v>
      </c>
      <c r="F15" s="15"/>
      <c r="G15" s="16">
        <v>0</v>
      </c>
      <c r="H15" s="15"/>
      <c r="I15" s="17">
        <f t="shared" si="0"/>
        <v>22106318.105000019</v>
      </c>
      <c r="J15" s="15"/>
      <c r="K15" s="19">
        <f t="shared" si="1"/>
        <v>0.40057190762097339</v>
      </c>
      <c r="L15" s="15"/>
      <c r="M15" s="12">
        <v>0</v>
      </c>
      <c r="N15" s="12"/>
      <c r="O15" s="12">
        <v>22106318.105000019</v>
      </c>
      <c r="P15" s="12"/>
      <c r="Q15" s="12">
        <v>0</v>
      </c>
      <c r="R15" s="12"/>
      <c r="S15" s="12">
        <v>22106318.105000019</v>
      </c>
      <c r="T15" s="12"/>
      <c r="U15" s="7">
        <v>0.40057190762097339</v>
      </c>
    </row>
    <row r="16" spans="1:21" ht="25.5" thickBot="1">
      <c r="C16" s="18">
        <f>SUM(C8:C15)</f>
        <v>0</v>
      </c>
      <c r="E16" s="14">
        <f>SUM(E8:E15)</f>
        <v>55186890.753999949</v>
      </c>
      <c r="G16" s="18">
        <f>SUM(G8:G15)</f>
        <v>0</v>
      </c>
      <c r="I16" s="14">
        <f>SUM(I8:I15)</f>
        <v>55186890.753999949</v>
      </c>
      <c r="K16" s="20">
        <f>SUM(K8:K15)</f>
        <v>1</v>
      </c>
      <c r="M16" s="14">
        <f>SUM(M8:M15)</f>
        <v>0</v>
      </c>
      <c r="O16" s="14">
        <f>SUM(O8:O15)</f>
        <v>55186890.753999949</v>
      </c>
      <c r="Q16" s="14">
        <f>SUM(Q8:Q15)</f>
        <v>0</v>
      </c>
      <c r="S16" s="14">
        <f>SUM(S8:S15)</f>
        <v>55186890.753999963</v>
      </c>
      <c r="U16" s="20">
        <f>SUM(U8:U15)</f>
        <v>1</v>
      </c>
    </row>
    <row r="17" ht="19.5" thickTop="1"/>
  </sheetData>
  <mergeCells count="6">
    <mergeCell ref="A2:U2"/>
    <mergeCell ref="A6:A7"/>
    <mergeCell ref="C6:K6"/>
    <mergeCell ref="M6:U6"/>
    <mergeCell ref="A4:U4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I8" sqref="I8"/>
    </sheetView>
  </sheetViews>
  <sheetFormatPr defaultRowHeight="24"/>
  <cols>
    <col min="1" max="1" width="28.85546875" style="2" bestFit="1" customWidth="1"/>
    <col min="2" max="2" width="1" style="2" customWidth="1"/>
    <col min="3" max="3" width="18.140625" style="2" bestFit="1" customWidth="1"/>
    <col min="4" max="4" width="1" style="2" customWidth="1"/>
    <col min="5" max="5" width="19.42578125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1.28515625" style="2" bestFit="1" customWidth="1"/>
    <col min="10" max="10" width="1" style="2" customWidth="1"/>
    <col min="11" max="11" width="18.140625" style="2" bestFit="1" customWidth="1"/>
    <col min="12" max="12" width="1" style="2" customWidth="1"/>
    <col min="13" max="13" width="19.42578125" style="2" bestFit="1" customWidth="1"/>
    <col min="14" max="14" width="1" style="2" customWidth="1"/>
    <col min="15" max="15" width="14.140625" style="2" bestFit="1" customWidth="1"/>
    <col min="16" max="16" width="1" style="2" customWidth="1"/>
    <col min="17" max="17" width="15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53</v>
      </c>
      <c r="C6" s="23" t="s">
        <v>51</v>
      </c>
      <c r="D6" s="23" t="s">
        <v>51</v>
      </c>
      <c r="E6" s="23" t="s">
        <v>51</v>
      </c>
      <c r="F6" s="23" t="s">
        <v>51</v>
      </c>
      <c r="G6" s="23" t="s">
        <v>51</v>
      </c>
      <c r="H6" s="23" t="s">
        <v>51</v>
      </c>
      <c r="I6" s="23" t="s">
        <v>51</v>
      </c>
      <c r="K6" s="23" t="s">
        <v>52</v>
      </c>
      <c r="L6" s="23" t="s">
        <v>52</v>
      </c>
      <c r="M6" s="23" t="s">
        <v>52</v>
      </c>
      <c r="N6" s="23" t="s">
        <v>52</v>
      </c>
      <c r="O6" s="23" t="s">
        <v>52</v>
      </c>
      <c r="P6" s="23" t="s">
        <v>52</v>
      </c>
      <c r="Q6" s="23" t="s">
        <v>52</v>
      </c>
    </row>
    <row r="7" spans="1:17" ht="24.75">
      <c r="A7" s="23" t="s">
        <v>53</v>
      </c>
      <c r="C7" s="23" t="s">
        <v>65</v>
      </c>
      <c r="E7" s="23" t="s">
        <v>62</v>
      </c>
      <c r="G7" s="23" t="s">
        <v>63</v>
      </c>
      <c r="I7" s="23" t="s">
        <v>66</v>
      </c>
      <c r="K7" s="23" t="s">
        <v>65</v>
      </c>
      <c r="M7" s="23" t="s">
        <v>62</v>
      </c>
      <c r="O7" s="23" t="s">
        <v>63</v>
      </c>
      <c r="Q7" s="23" t="s">
        <v>66</v>
      </c>
    </row>
    <row r="8" spans="1:17">
      <c r="A8" s="2" t="s">
        <v>32</v>
      </c>
      <c r="C8" s="5">
        <v>0</v>
      </c>
      <c r="D8" s="4"/>
      <c r="E8" s="5">
        <v>97949236</v>
      </c>
      <c r="F8" s="4"/>
      <c r="G8" s="5">
        <v>0</v>
      </c>
      <c r="H8" s="4"/>
      <c r="I8" s="5">
        <v>97949236</v>
      </c>
      <c r="J8" s="4"/>
      <c r="K8" s="5">
        <v>0</v>
      </c>
      <c r="L8" s="4"/>
      <c r="M8" s="5">
        <v>97949236</v>
      </c>
      <c r="N8" s="4"/>
      <c r="O8" s="5">
        <v>0</v>
      </c>
      <c r="P8" s="4"/>
      <c r="Q8" s="5">
        <v>97949236</v>
      </c>
    </row>
    <row r="9" spans="1:17" ht="24.75" thickBot="1">
      <c r="C9" s="6">
        <f>SUM(C8)</f>
        <v>0</v>
      </c>
      <c r="D9" s="4"/>
      <c r="E9" s="6">
        <f>SUM(E8)</f>
        <v>97949236</v>
      </c>
      <c r="F9" s="4"/>
      <c r="G9" s="6">
        <f>SUM(G8)</f>
        <v>0</v>
      </c>
      <c r="H9" s="4"/>
      <c r="I9" s="6">
        <f>SUM(I8)</f>
        <v>97949236</v>
      </c>
      <c r="J9" s="4"/>
      <c r="K9" s="6">
        <f>SUM(K8)</f>
        <v>0</v>
      </c>
      <c r="L9" s="4"/>
      <c r="M9" s="6">
        <f>SUM(M8)</f>
        <v>97949236</v>
      </c>
      <c r="N9" s="4"/>
      <c r="O9" s="6">
        <f>SUM(O8)</f>
        <v>0</v>
      </c>
      <c r="P9" s="4"/>
      <c r="Q9" s="6">
        <f>SUM(Q8)</f>
        <v>97949236</v>
      </c>
    </row>
    <row r="1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سرمایه 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2022-07-12T05:43:21Z</dcterms:created>
  <dcterms:modified xsi:type="dcterms:W3CDTF">2022-07-12T08:02:11Z</dcterms:modified>
</cp:coreProperties>
</file>