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A1E3732E-E202-4ADE-9648-809C1B7DF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11" l="1"/>
  <c r="G10" i="15"/>
  <c r="E10" i="15"/>
  <c r="E8" i="15"/>
  <c r="E9" i="15"/>
  <c r="E7" i="15"/>
  <c r="C9" i="15"/>
  <c r="C8" i="15"/>
  <c r="C7" i="15"/>
  <c r="E9" i="14"/>
  <c r="C9" i="14"/>
  <c r="K10" i="13"/>
  <c r="K9" i="13"/>
  <c r="K8" i="13"/>
  <c r="G10" i="13"/>
  <c r="G9" i="13"/>
  <c r="G8" i="13"/>
  <c r="I10" i="13"/>
  <c r="E10" i="13"/>
  <c r="Q8" i="12"/>
  <c r="I8" i="12"/>
  <c r="M9" i="12"/>
  <c r="O9" i="12"/>
  <c r="Q9" i="12"/>
  <c r="K9" i="12"/>
  <c r="I9" i="12"/>
  <c r="G9" i="12"/>
  <c r="E9" i="12"/>
  <c r="C9" i="12"/>
  <c r="S20" i="11"/>
  <c r="S8" i="11"/>
  <c r="I14" i="11"/>
  <c r="S9" i="11"/>
  <c r="S10" i="11"/>
  <c r="S11" i="11"/>
  <c r="S12" i="11"/>
  <c r="S13" i="11"/>
  <c r="S14" i="11"/>
  <c r="S15" i="11"/>
  <c r="S16" i="11"/>
  <c r="S17" i="11"/>
  <c r="S18" i="11"/>
  <c r="S19" i="11"/>
  <c r="S21" i="11"/>
  <c r="S22" i="11"/>
  <c r="S23" i="11"/>
  <c r="S24" i="11"/>
  <c r="I9" i="11"/>
  <c r="I10" i="11"/>
  <c r="I11" i="11"/>
  <c r="I12" i="11"/>
  <c r="I13" i="11"/>
  <c r="I15" i="11"/>
  <c r="I16" i="11"/>
  <c r="K16" i="11" s="1"/>
  <c r="I17" i="11"/>
  <c r="I18" i="11"/>
  <c r="I19" i="11"/>
  <c r="I20" i="11"/>
  <c r="K20" i="11" s="1"/>
  <c r="I21" i="11"/>
  <c r="I22" i="11"/>
  <c r="I23" i="11"/>
  <c r="I24" i="11"/>
  <c r="K24" i="11" s="1"/>
  <c r="I8" i="11"/>
  <c r="S25" i="11"/>
  <c r="U10" i="11" s="1"/>
  <c r="Q25" i="11"/>
  <c r="O25" i="11"/>
  <c r="M25" i="11"/>
  <c r="I25" i="11"/>
  <c r="K9" i="11" s="1"/>
  <c r="G25" i="11"/>
  <c r="E25" i="11"/>
  <c r="C25" i="11"/>
  <c r="R2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8" i="10"/>
  <c r="E21" i="10"/>
  <c r="G21" i="10"/>
  <c r="I21" i="10"/>
  <c r="M21" i="10"/>
  <c r="O21" i="10"/>
  <c r="Q21" i="10"/>
  <c r="E24" i="9"/>
  <c r="G24" i="9"/>
  <c r="M24" i="9"/>
  <c r="O2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8" i="9"/>
  <c r="I10" i="8"/>
  <c r="K10" i="8"/>
  <c r="M10" i="8"/>
  <c r="O10" i="8"/>
  <c r="S10" i="8"/>
  <c r="Q10" i="8"/>
  <c r="S9" i="8"/>
  <c r="S8" i="8"/>
  <c r="M9" i="8"/>
  <c r="M8" i="8"/>
  <c r="I10" i="7"/>
  <c r="K10" i="7"/>
  <c r="O10" i="7"/>
  <c r="Q10" i="7"/>
  <c r="S10" i="7"/>
  <c r="M10" i="7"/>
  <c r="Q10" i="6"/>
  <c r="O10" i="6"/>
  <c r="M10" i="6"/>
  <c r="K10" i="6"/>
  <c r="AK10" i="3"/>
  <c r="Q10" i="3"/>
  <c r="S10" i="3"/>
  <c r="W10" i="3"/>
  <c r="AA10" i="3"/>
  <c r="AG10" i="3"/>
  <c r="AI10" i="3"/>
  <c r="W25" i="1"/>
  <c r="U25" i="1"/>
  <c r="O25" i="1"/>
  <c r="K25" i="1"/>
  <c r="G25" i="1"/>
  <c r="E25" i="1"/>
  <c r="Y25" i="1" l="1"/>
  <c r="C10" i="15"/>
  <c r="U8" i="11"/>
  <c r="U9" i="11"/>
  <c r="U13" i="11"/>
  <c r="U21" i="11"/>
  <c r="U24" i="11"/>
  <c r="U20" i="11"/>
  <c r="U16" i="11"/>
  <c r="U12" i="11"/>
  <c r="U23" i="11"/>
  <c r="U19" i="11"/>
  <c r="U15" i="11"/>
  <c r="U11" i="11"/>
  <c r="U22" i="11"/>
  <c r="U18" i="11"/>
  <c r="U14" i="11"/>
  <c r="K12" i="11"/>
  <c r="K23" i="11"/>
  <c r="K19" i="11"/>
  <c r="K15" i="11"/>
  <c r="K11" i="11"/>
  <c r="K22" i="11"/>
  <c r="K18" i="11"/>
  <c r="K14" i="11"/>
  <c r="K10" i="11"/>
  <c r="K8" i="11"/>
  <c r="K21" i="11"/>
  <c r="K17" i="11"/>
  <c r="K13" i="11"/>
  <c r="Q24" i="9"/>
  <c r="I24" i="9"/>
  <c r="S10" i="6"/>
  <c r="U25" i="11" l="1"/>
  <c r="K25" i="11"/>
</calcChain>
</file>

<file path=xl/sharedStrings.xml><?xml version="1.0" encoding="utf-8"?>
<sst xmlns="http://schemas.openxmlformats.org/spreadsheetml/2006/main" count="459" uniqueCount="102">
  <si>
    <t>صندوق سرمایه گذاری تعالی دانش مالی اسلامی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</si>
  <si>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</si>
  <si>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</si>
  <si>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</si>
  <si>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</si>
  <si>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</si>
  <si>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</si>
  <si>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</si>
  <si>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</si>
  <si>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</si>
  <si>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</si>
  <si>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</si>
  <si>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</si>
  <si>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</si>
  <si>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</si>
  <si>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</si>
  <si>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</si>
  <si>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پتروشیمی تندگویان</t>
  </si>
  <si>
    <t>پویا زرکان آق دره</t>
  </si>
  <si>
    <t>سرمایه گذاری صدرتامین</t>
  </si>
  <si>
    <t>سرمایه‌ گذاری‌ پارس‌ توشه‌</t>
  </si>
  <si>
    <t>سرمایه‌گذاری‌ سپه‌</t>
  </si>
  <si>
    <t>سیمان خوزستان</t>
  </si>
  <si>
    <t>سیمان ساوه</t>
  </si>
  <si>
    <t>سیمان‌ارومیه‌</t>
  </si>
  <si>
    <t>فولاد مبارکه اصفهان</t>
  </si>
  <si>
    <t>گسترش نفت و گاز پارسیان</t>
  </si>
  <si>
    <t>سرمایه گذاری تامین اجتماعی</t>
  </si>
  <si>
    <t>حمل و نقل گهرترابر سیرجان</t>
  </si>
  <si>
    <t>ح . سیمان‌ارومیه‌</t>
  </si>
  <si>
    <t>ح. پالایش نفت تبریز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</si>
  <si>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</si>
  <si>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</si>
  <si>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</si>
  <si>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</si>
  <si>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</si>
  <si>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</si>
  <si>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</si>
  <si>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</si>
  <si>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</si>
  <si>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</si>
  <si>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</si>
  <si>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</si>
  <si>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</si>
  <si>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</si>
  <si>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</si>
  <si>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</si>
  <si>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</si>
  <si>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</si>
  <si>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</si>
  <si>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</si>
  <si>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</si>
  <si>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</si>
  <si>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</si>
  <si>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</si>
  <si>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</si>
  <si>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</si>
  <si>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</si>
  <si>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</si>
  <si>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</si>
  <si>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</si>
  <si>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</si>
  <si>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</si>
  <si>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</si>
  <si>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</si>
  <si>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</si>
  <si>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</si>
  <si>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</si>
  <si>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</si>
  <si>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</si>
  <si>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</si>
  <si>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</si>
  <si>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</si>
  <si>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</si>
  <si>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</si>
  <si>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</si>
  <si>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1401/02/10</t>
  </si>
  <si>
    <t>1401/02/26</t>
  </si>
  <si>
    <t>بهای فروش</t>
  </si>
  <si>
    <t>ارزش دفتری</t>
  </si>
  <si>
    <t>سود و زیان ناشی از تغییر قیمت</t>
  </si>
  <si>
    <t>سود و زیان ناشی از فروش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</si>
  <si>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</si>
  <si>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</si>
  <si>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</si>
  <si>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</si>
  <si>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</si>
  <si>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</si>
  <si>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</si>
  <si>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</si>
  <si>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</si>
  <si>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</si>
  <si>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</si>
  <si>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</si>
  <si>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</si>
  <si>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</si>
  <si>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</si>
  <si>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</si>
  <si>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1401/02/01</t>
  </si>
  <si>
    <t xml:space="preserve">از ابتدای سال مالی </t>
  </si>
  <si>
    <t>تا پایان ماه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</si>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</sst>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66675</xdr:rowOff>
        </xdr:from>
        <xdr:to>
          <xdr:col>10</xdr:col>
          <xdr:colOff>419100</xdr:colOff>
          <xdr:row>40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440A87-7132-5EF7-98D1-FE0C27B2E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438E-6444-494B-BFD1-D6ED84E275E0}">
  <dimension ref="A1"/>
  <sheetViews>
    <sheetView rightToLeft="1" tabSelected="1" topLeftCell="A4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190500</xdr:colOff>
                <xdr:row>3</xdr:row>
                <xdr:rowOff>66675</xdr:rowOff>
              </from>
              <to>
                <xdr:col>10</xdr:col>
                <xdr:colOff>419100</xdr:colOff>
                <xdr:row>39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26"/>
  <sheetViews>
    <sheetView rightToLeft="1" topLeftCell="A6" workbookViewId="0">
      <selection activeCell="U18" sqref="U18"/>
    </sheetView>
  </sheetViews>
  <sheetFormatPr defaultRowHeight="24"/>
  <cols>
    <col min="1" max="1" width="26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3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3" ht="24.75">
      <c r="A6" s="18" t="s">
        <v>3</v>
      </c>
      <c r="C6" s="18" t="s">
        <v>62</v>
      </c>
      <c r="D6" s="18" t="s">
        <v>62</v>
      </c>
      <c r="E6" s="18" t="s">
        <v>62</v>
      </c>
      <c r="F6" s="18" t="s">
        <v>62</v>
      </c>
      <c r="G6" s="18" t="s">
        <v>62</v>
      </c>
      <c r="H6" s="18" t="s">
        <v>62</v>
      </c>
      <c r="I6" s="18" t="s">
        <v>62</v>
      </c>
      <c r="J6" s="18" t="s">
        <v>62</v>
      </c>
      <c r="K6" s="18" t="s">
        <v>62</v>
      </c>
      <c r="M6" s="18" t="s">
        <v>63</v>
      </c>
      <c r="N6" s="18" t="s">
        <v>63</v>
      </c>
      <c r="O6" s="18" t="s">
        <v>63</v>
      </c>
      <c r="P6" s="18" t="s">
        <v>63</v>
      </c>
      <c r="Q6" s="18" t="s">
        <v>63</v>
      </c>
      <c r="R6" s="18" t="s">
        <v>63</v>
      </c>
      <c r="S6" s="18" t="s">
        <v>63</v>
      </c>
      <c r="T6" s="18" t="s">
        <v>63</v>
      </c>
      <c r="U6" s="18" t="s">
        <v>63</v>
      </c>
    </row>
    <row r="7" spans="1:23" ht="24.75">
      <c r="A7" s="15" t="s">
        <v>3</v>
      </c>
      <c r="C7" s="19" t="s">
        <v>83</v>
      </c>
      <c r="E7" s="19" t="s">
        <v>84</v>
      </c>
      <c r="G7" s="19" t="s">
        <v>85</v>
      </c>
      <c r="I7" s="19" t="s">
        <v>50</v>
      </c>
      <c r="K7" s="19" t="s">
        <v>86</v>
      </c>
      <c r="M7" s="19" t="s">
        <v>83</v>
      </c>
      <c r="O7" s="19" t="s">
        <v>84</v>
      </c>
      <c r="Q7" s="19" t="s">
        <v>85</v>
      </c>
      <c r="S7" s="19" t="s">
        <v>50</v>
      </c>
      <c r="U7" s="19" t="s">
        <v>86</v>
      </c>
    </row>
    <row r="8" spans="1:23">
      <c r="A8" s="1" t="s">
        <v>29</v>
      </c>
      <c r="C8" s="6">
        <v>0</v>
      </c>
      <c r="D8" s="6"/>
      <c r="E8" s="6">
        <v>302</v>
      </c>
      <c r="F8" s="6"/>
      <c r="G8" s="6">
        <v>15022739</v>
      </c>
      <c r="H8" s="6"/>
      <c r="I8" s="6">
        <f>C8+E8+G8</f>
        <v>15023041</v>
      </c>
      <c r="J8" s="6"/>
      <c r="K8" s="9">
        <f>I8/$I$25</f>
        <v>3.9485993695489423E-3</v>
      </c>
      <c r="L8" s="6"/>
      <c r="M8" s="6">
        <v>0</v>
      </c>
      <c r="N8" s="6"/>
      <c r="O8" s="6">
        <v>302</v>
      </c>
      <c r="P8" s="6"/>
      <c r="Q8" s="6">
        <v>15022739</v>
      </c>
      <c r="R8" s="6"/>
      <c r="S8" s="6">
        <f>M8+O8+Q8</f>
        <v>15023041</v>
      </c>
      <c r="T8" s="4"/>
      <c r="U8" s="9">
        <f>S8/$S$25</f>
        <v>2.523664289091114E-3</v>
      </c>
      <c r="V8" s="4"/>
      <c r="W8" s="4"/>
    </row>
    <row r="9" spans="1:23">
      <c r="A9" s="1" t="s">
        <v>24</v>
      </c>
      <c r="C9" s="6">
        <v>159384816</v>
      </c>
      <c r="D9" s="6"/>
      <c r="E9" s="6">
        <v>-173055464</v>
      </c>
      <c r="F9" s="6"/>
      <c r="G9" s="6">
        <v>106039381</v>
      </c>
      <c r="H9" s="6"/>
      <c r="I9" s="6">
        <f t="shared" ref="I9:I24" si="0">C9+E9+G9</f>
        <v>92368733</v>
      </c>
      <c r="J9" s="6"/>
      <c r="K9" s="9">
        <f t="shared" ref="K9:K24" si="1">I9/$I$25</f>
        <v>2.4277848998071335E-2</v>
      </c>
      <c r="L9" s="6"/>
      <c r="M9" s="6">
        <v>159384816</v>
      </c>
      <c r="N9" s="6"/>
      <c r="O9" s="6">
        <v>0</v>
      </c>
      <c r="P9" s="6"/>
      <c r="Q9" s="6">
        <v>106039381</v>
      </c>
      <c r="R9" s="6"/>
      <c r="S9" s="6">
        <f t="shared" ref="S9:S24" si="2">M9+O9+Q9</f>
        <v>265424197</v>
      </c>
      <c r="T9" s="4"/>
      <c r="U9" s="9">
        <f t="shared" ref="U9:U24" si="3">S9/$S$25</f>
        <v>4.4587614946240563E-2</v>
      </c>
      <c r="V9" s="4"/>
      <c r="W9" s="4"/>
    </row>
    <row r="10" spans="1:23">
      <c r="A10" s="1" t="s">
        <v>16</v>
      </c>
      <c r="C10" s="6">
        <v>0</v>
      </c>
      <c r="D10" s="6"/>
      <c r="E10" s="6">
        <v>253555480</v>
      </c>
      <c r="F10" s="6"/>
      <c r="G10" s="6">
        <v>149119995</v>
      </c>
      <c r="H10" s="6"/>
      <c r="I10" s="6">
        <f t="shared" si="0"/>
        <v>402675475</v>
      </c>
      <c r="J10" s="6"/>
      <c r="K10" s="9">
        <f t="shared" si="1"/>
        <v>0.10583770134940196</v>
      </c>
      <c r="L10" s="6"/>
      <c r="M10" s="6">
        <v>0</v>
      </c>
      <c r="N10" s="6"/>
      <c r="O10" s="6">
        <v>472562982</v>
      </c>
      <c r="P10" s="6"/>
      <c r="Q10" s="6">
        <v>149119995</v>
      </c>
      <c r="R10" s="6"/>
      <c r="S10" s="6">
        <f t="shared" si="2"/>
        <v>621682977</v>
      </c>
      <c r="T10" s="4"/>
      <c r="U10" s="9">
        <f t="shared" si="3"/>
        <v>0.10443419066690642</v>
      </c>
      <c r="V10" s="4"/>
      <c r="W10" s="4"/>
    </row>
    <row r="11" spans="1:23">
      <c r="A11" s="1" t="s">
        <v>15</v>
      </c>
      <c r="C11" s="6">
        <v>0</v>
      </c>
      <c r="D11" s="6"/>
      <c r="E11" s="6">
        <v>69834595</v>
      </c>
      <c r="F11" s="6"/>
      <c r="G11" s="6">
        <v>201929108</v>
      </c>
      <c r="H11" s="6"/>
      <c r="I11" s="6">
        <f t="shared" si="0"/>
        <v>271763703</v>
      </c>
      <c r="J11" s="6"/>
      <c r="K11" s="9">
        <f t="shared" si="1"/>
        <v>7.1429345518799162E-2</v>
      </c>
      <c r="L11" s="6"/>
      <c r="M11" s="6">
        <v>0</v>
      </c>
      <c r="N11" s="6"/>
      <c r="O11" s="6">
        <v>531745612</v>
      </c>
      <c r="P11" s="6"/>
      <c r="Q11" s="6">
        <v>201929108</v>
      </c>
      <c r="R11" s="6"/>
      <c r="S11" s="6">
        <f t="shared" si="2"/>
        <v>733674720</v>
      </c>
      <c r="T11" s="4"/>
      <c r="U11" s="9">
        <f t="shared" si="3"/>
        <v>0.12324726336518167</v>
      </c>
      <c r="V11" s="4"/>
      <c r="W11" s="4"/>
    </row>
    <row r="12" spans="1:23">
      <c r="A12" s="1" t="s">
        <v>25</v>
      </c>
      <c r="C12" s="6">
        <v>0</v>
      </c>
      <c r="D12" s="6"/>
      <c r="E12" s="6">
        <v>39471640</v>
      </c>
      <c r="F12" s="6"/>
      <c r="G12" s="6">
        <v>111128679</v>
      </c>
      <c r="H12" s="6"/>
      <c r="I12" s="6">
        <f t="shared" si="0"/>
        <v>150600319</v>
      </c>
      <c r="J12" s="6"/>
      <c r="K12" s="9">
        <f t="shared" si="1"/>
        <v>3.9583219180275797E-2</v>
      </c>
      <c r="L12" s="6"/>
      <c r="M12" s="6">
        <v>0</v>
      </c>
      <c r="N12" s="6"/>
      <c r="O12" s="6">
        <v>234225269</v>
      </c>
      <c r="P12" s="6"/>
      <c r="Q12" s="6">
        <v>111128679</v>
      </c>
      <c r="R12" s="6"/>
      <c r="S12" s="6">
        <f t="shared" si="2"/>
        <v>345353948</v>
      </c>
      <c r="T12" s="4"/>
      <c r="U12" s="9">
        <f t="shared" si="3"/>
        <v>5.8014713909402868E-2</v>
      </c>
      <c r="V12" s="4"/>
      <c r="W12" s="4"/>
    </row>
    <row r="13" spans="1:23">
      <c r="A13" s="1" t="s">
        <v>26</v>
      </c>
      <c r="C13" s="6">
        <v>0</v>
      </c>
      <c r="D13" s="6"/>
      <c r="E13" s="6">
        <v>11422992</v>
      </c>
      <c r="F13" s="6"/>
      <c r="G13" s="6">
        <v>11670186</v>
      </c>
      <c r="H13" s="6"/>
      <c r="I13" s="6">
        <f t="shared" si="0"/>
        <v>23093178</v>
      </c>
      <c r="J13" s="6"/>
      <c r="K13" s="9">
        <f t="shared" si="1"/>
        <v>6.0697237058516653E-3</v>
      </c>
      <c r="L13" s="6"/>
      <c r="M13" s="6">
        <v>0</v>
      </c>
      <c r="N13" s="6"/>
      <c r="O13" s="6">
        <v>153611279</v>
      </c>
      <c r="P13" s="6"/>
      <c r="Q13" s="6">
        <v>11670186</v>
      </c>
      <c r="R13" s="6"/>
      <c r="S13" s="6">
        <f t="shared" si="2"/>
        <v>165281465</v>
      </c>
      <c r="T13" s="4"/>
      <c r="U13" s="9">
        <f t="shared" si="3"/>
        <v>2.7765013146749905E-2</v>
      </c>
      <c r="V13" s="4"/>
      <c r="W13" s="4"/>
    </row>
    <row r="14" spans="1:23">
      <c r="A14" s="1" t="s">
        <v>22</v>
      </c>
      <c r="C14" s="6">
        <v>0</v>
      </c>
      <c r="D14" s="6"/>
      <c r="E14" s="6">
        <v>-131646226</v>
      </c>
      <c r="F14" s="6"/>
      <c r="G14" s="6">
        <v>173384552</v>
      </c>
      <c r="H14" s="6"/>
      <c r="I14" s="6">
        <f>C14+E14+G14</f>
        <v>41738326</v>
      </c>
      <c r="J14" s="6"/>
      <c r="K14" s="9">
        <f t="shared" si="1"/>
        <v>1.0970344002231522E-2</v>
      </c>
      <c r="L14" s="6"/>
      <c r="M14" s="6">
        <v>0</v>
      </c>
      <c r="N14" s="6"/>
      <c r="O14" s="6">
        <v>0</v>
      </c>
      <c r="P14" s="6"/>
      <c r="Q14" s="6">
        <v>173384552</v>
      </c>
      <c r="R14" s="6"/>
      <c r="S14" s="6">
        <f t="shared" si="2"/>
        <v>173384552</v>
      </c>
      <c r="T14" s="4"/>
      <c r="U14" s="9">
        <f t="shared" si="3"/>
        <v>2.912622032799227E-2</v>
      </c>
      <c r="V14" s="4"/>
      <c r="W14" s="4"/>
    </row>
    <row r="15" spans="1:23">
      <c r="A15" s="1" t="s">
        <v>30</v>
      </c>
      <c r="C15" s="6">
        <v>0</v>
      </c>
      <c r="D15" s="6"/>
      <c r="E15" s="6">
        <v>0</v>
      </c>
      <c r="F15" s="6"/>
      <c r="G15" s="6">
        <v>60172312</v>
      </c>
      <c r="H15" s="6"/>
      <c r="I15" s="6">
        <f t="shared" si="0"/>
        <v>60172312</v>
      </c>
      <c r="J15" s="6"/>
      <c r="K15" s="9">
        <f t="shared" si="1"/>
        <v>1.5815463275877517E-2</v>
      </c>
      <c r="L15" s="6"/>
      <c r="M15" s="6">
        <v>0</v>
      </c>
      <c r="N15" s="6"/>
      <c r="O15" s="6">
        <v>0</v>
      </c>
      <c r="P15" s="6"/>
      <c r="Q15" s="6">
        <v>60172312</v>
      </c>
      <c r="R15" s="6"/>
      <c r="S15" s="6">
        <f t="shared" si="2"/>
        <v>60172312</v>
      </c>
      <c r="T15" s="4"/>
      <c r="U15" s="9">
        <f t="shared" si="3"/>
        <v>1.0108120918158228E-2</v>
      </c>
      <c r="V15" s="4"/>
      <c r="W15" s="4"/>
    </row>
    <row r="16" spans="1:23">
      <c r="A16" s="1" t="s">
        <v>19</v>
      </c>
      <c r="C16" s="6">
        <v>0</v>
      </c>
      <c r="D16" s="6"/>
      <c r="E16" s="6">
        <v>242055689</v>
      </c>
      <c r="F16" s="6"/>
      <c r="G16" s="6">
        <v>61161540</v>
      </c>
      <c r="H16" s="6"/>
      <c r="I16" s="6">
        <f t="shared" si="0"/>
        <v>303217229</v>
      </c>
      <c r="J16" s="6"/>
      <c r="K16" s="9">
        <f t="shared" si="1"/>
        <v>7.9696471524358978E-2</v>
      </c>
      <c r="L16" s="6"/>
      <c r="M16" s="6">
        <v>0</v>
      </c>
      <c r="N16" s="6"/>
      <c r="O16" s="6">
        <v>248030469</v>
      </c>
      <c r="P16" s="6"/>
      <c r="Q16" s="6">
        <v>61161540</v>
      </c>
      <c r="R16" s="6"/>
      <c r="S16" s="6">
        <f t="shared" si="2"/>
        <v>309192009</v>
      </c>
      <c r="T16" s="4"/>
      <c r="U16" s="9">
        <f t="shared" si="3"/>
        <v>5.1940005461320271E-2</v>
      </c>
      <c r="V16" s="4"/>
      <c r="W16" s="4"/>
    </row>
    <row r="17" spans="1:23">
      <c r="A17" s="1" t="s">
        <v>17</v>
      </c>
      <c r="C17" s="6">
        <v>0</v>
      </c>
      <c r="D17" s="6"/>
      <c r="E17" s="6">
        <v>-121549806</v>
      </c>
      <c r="F17" s="6"/>
      <c r="G17" s="6">
        <v>122901507</v>
      </c>
      <c r="H17" s="6"/>
      <c r="I17" s="6">
        <f t="shared" si="0"/>
        <v>1351701</v>
      </c>
      <c r="J17" s="6"/>
      <c r="K17" s="9">
        <f t="shared" si="1"/>
        <v>3.5527598682707953E-4</v>
      </c>
      <c r="L17" s="6"/>
      <c r="M17" s="6">
        <v>0</v>
      </c>
      <c r="N17" s="6"/>
      <c r="O17" s="6">
        <v>124112424</v>
      </c>
      <c r="P17" s="6"/>
      <c r="Q17" s="6">
        <v>122901507</v>
      </c>
      <c r="R17" s="6"/>
      <c r="S17" s="6">
        <f t="shared" si="2"/>
        <v>247013931</v>
      </c>
      <c r="T17" s="4"/>
      <c r="U17" s="9">
        <f>S17/$S$25</f>
        <v>4.1494943438729649E-2</v>
      </c>
      <c r="V17" s="4"/>
      <c r="W17" s="4"/>
    </row>
    <row r="18" spans="1:23">
      <c r="A18" s="1" t="s">
        <v>18</v>
      </c>
      <c r="C18" s="6">
        <v>0</v>
      </c>
      <c r="D18" s="6"/>
      <c r="E18" s="6">
        <v>369748141</v>
      </c>
      <c r="F18" s="6"/>
      <c r="G18" s="6">
        <v>53933870</v>
      </c>
      <c r="H18" s="6"/>
      <c r="I18" s="6">
        <f t="shared" si="0"/>
        <v>423682011</v>
      </c>
      <c r="J18" s="6"/>
      <c r="K18" s="9">
        <f t="shared" si="1"/>
        <v>0.11135897995111829</v>
      </c>
      <c r="L18" s="6"/>
      <c r="M18" s="6">
        <v>0</v>
      </c>
      <c r="N18" s="6"/>
      <c r="O18" s="6">
        <v>392124184</v>
      </c>
      <c r="P18" s="6"/>
      <c r="Q18" s="6">
        <v>53933870</v>
      </c>
      <c r="R18" s="6"/>
      <c r="S18" s="6">
        <f t="shared" si="2"/>
        <v>446058054</v>
      </c>
      <c r="T18" s="4"/>
      <c r="U18" s="9">
        <f t="shared" si="3"/>
        <v>7.493161882080171E-2</v>
      </c>
      <c r="V18" s="4"/>
      <c r="W18" s="4"/>
    </row>
    <row r="19" spans="1:23">
      <c r="A19" s="1" t="s">
        <v>82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9">
        <f t="shared" si="1"/>
        <v>0</v>
      </c>
      <c r="L19" s="6"/>
      <c r="M19" s="6">
        <v>0</v>
      </c>
      <c r="N19" s="6"/>
      <c r="O19" s="6">
        <v>0</v>
      </c>
      <c r="P19" s="6"/>
      <c r="Q19" s="6">
        <v>4671</v>
      </c>
      <c r="R19" s="6"/>
      <c r="S19" s="6">
        <f t="shared" si="2"/>
        <v>4671</v>
      </c>
      <c r="T19" s="4"/>
      <c r="U19" s="9">
        <f t="shared" si="3"/>
        <v>7.8466376377090325E-7</v>
      </c>
      <c r="V19" s="4"/>
      <c r="W19" s="4"/>
    </row>
    <row r="20" spans="1:23">
      <c r="A20" s="1" t="s">
        <v>23</v>
      </c>
      <c r="C20" s="6">
        <v>194748152</v>
      </c>
      <c r="D20" s="6"/>
      <c r="E20" s="6">
        <v>-147203098</v>
      </c>
      <c r="F20" s="6"/>
      <c r="G20" s="6">
        <v>0</v>
      </c>
      <c r="H20" s="6"/>
      <c r="I20" s="6">
        <f t="shared" si="0"/>
        <v>47545054</v>
      </c>
      <c r="J20" s="6"/>
      <c r="K20" s="9">
        <f t="shared" si="1"/>
        <v>1.2496562463589791E-2</v>
      </c>
      <c r="L20" s="6"/>
      <c r="M20" s="6">
        <v>194748152</v>
      </c>
      <c r="N20" s="6"/>
      <c r="O20" s="6">
        <v>94539560</v>
      </c>
      <c r="P20" s="6"/>
      <c r="Q20" s="6">
        <v>0</v>
      </c>
      <c r="R20" s="6"/>
      <c r="S20" s="6">
        <f>M20+O20+Q20</f>
        <v>289287712</v>
      </c>
      <c r="T20" s="4"/>
      <c r="U20" s="9">
        <f t="shared" si="3"/>
        <v>4.859635729192744E-2</v>
      </c>
      <c r="V20" s="4"/>
      <c r="W20" s="4"/>
    </row>
    <row r="21" spans="1:23">
      <c r="A21" s="1" t="s">
        <v>27</v>
      </c>
      <c r="C21" s="6">
        <v>0</v>
      </c>
      <c r="D21" s="6"/>
      <c r="E21" s="6">
        <v>-85680822</v>
      </c>
      <c r="F21" s="6"/>
      <c r="G21" s="6">
        <v>0</v>
      </c>
      <c r="H21" s="6"/>
      <c r="I21" s="6">
        <f t="shared" si="0"/>
        <v>-85680822</v>
      </c>
      <c r="J21" s="6"/>
      <c r="K21" s="9">
        <f t="shared" si="1"/>
        <v>-2.252002372433352E-2</v>
      </c>
      <c r="L21" s="6"/>
      <c r="M21" s="6">
        <v>0</v>
      </c>
      <c r="N21" s="6"/>
      <c r="O21" s="6">
        <v>-85680822</v>
      </c>
      <c r="P21" s="6"/>
      <c r="Q21" s="6">
        <v>0</v>
      </c>
      <c r="R21" s="6"/>
      <c r="S21" s="6">
        <f t="shared" si="2"/>
        <v>-85680822</v>
      </c>
      <c r="T21" s="4"/>
      <c r="U21" s="9">
        <f t="shared" si="3"/>
        <v>-1.4393199801649499E-2</v>
      </c>
      <c r="V21" s="4"/>
      <c r="W21" s="4"/>
    </row>
    <row r="22" spans="1:23">
      <c r="A22" s="1" t="s">
        <v>28</v>
      </c>
      <c r="C22" s="6">
        <v>0</v>
      </c>
      <c r="D22" s="6"/>
      <c r="E22" s="6">
        <v>1913536170</v>
      </c>
      <c r="F22" s="6"/>
      <c r="G22" s="6">
        <v>0</v>
      </c>
      <c r="H22" s="6"/>
      <c r="I22" s="6">
        <f t="shared" si="0"/>
        <v>1913536170</v>
      </c>
      <c r="J22" s="6"/>
      <c r="K22" s="9">
        <f t="shared" si="1"/>
        <v>0.50294662142445712</v>
      </c>
      <c r="L22" s="6"/>
      <c r="M22" s="6">
        <v>0</v>
      </c>
      <c r="N22" s="6"/>
      <c r="O22" s="6">
        <v>1913536170</v>
      </c>
      <c r="P22" s="6"/>
      <c r="Q22" s="6">
        <v>0</v>
      </c>
      <c r="R22" s="6"/>
      <c r="S22" s="6">
        <f t="shared" si="2"/>
        <v>1913536170</v>
      </c>
      <c r="T22" s="4"/>
      <c r="U22" s="9">
        <f t="shared" si="3"/>
        <v>0.32144776134959513</v>
      </c>
      <c r="V22" s="4"/>
      <c r="W22" s="4"/>
    </row>
    <row r="23" spans="1:23">
      <c r="A23" s="1" t="s">
        <v>21</v>
      </c>
      <c r="C23" s="6">
        <v>0</v>
      </c>
      <c r="D23" s="6"/>
      <c r="E23" s="6">
        <v>65905515</v>
      </c>
      <c r="F23" s="6"/>
      <c r="G23" s="6">
        <v>0</v>
      </c>
      <c r="H23" s="6"/>
      <c r="I23" s="6">
        <f t="shared" si="0"/>
        <v>65905515</v>
      </c>
      <c r="J23" s="6"/>
      <c r="K23" s="9">
        <f t="shared" si="1"/>
        <v>1.732235670386564E-2</v>
      </c>
      <c r="L23" s="6"/>
      <c r="M23" s="6">
        <v>0</v>
      </c>
      <c r="N23" s="6"/>
      <c r="O23" s="6">
        <v>222394908</v>
      </c>
      <c r="P23" s="6"/>
      <c r="Q23" s="6">
        <v>0</v>
      </c>
      <c r="R23" s="6"/>
      <c r="S23" s="6">
        <f t="shared" si="2"/>
        <v>222394908</v>
      </c>
      <c r="T23" s="4"/>
      <c r="U23" s="9">
        <f t="shared" si="3"/>
        <v>3.7359286138891834E-2</v>
      </c>
      <c r="V23" s="4"/>
      <c r="W23" s="4"/>
    </row>
    <row r="24" spans="1:23">
      <c r="A24" s="1" t="s">
        <v>20</v>
      </c>
      <c r="C24" s="6">
        <v>0</v>
      </c>
      <c r="D24" s="6"/>
      <c r="E24" s="6">
        <v>77658665</v>
      </c>
      <c r="F24" s="6"/>
      <c r="G24" s="6">
        <v>0</v>
      </c>
      <c r="H24" s="6"/>
      <c r="I24" s="6">
        <f t="shared" si="0"/>
        <v>77658665</v>
      </c>
      <c r="J24" s="6"/>
      <c r="K24" s="9">
        <f t="shared" si="1"/>
        <v>2.0411510270058674E-2</v>
      </c>
      <c r="L24" s="6"/>
      <c r="M24" s="6">
        <v>0</v>
      </c>
      <c r="N24" s="6"/>
      <c r="O24" s="6">
        <v>231064397</v>
      </c>
      <c r="P24" s="6"/>
      <c r="Q24" s="6">
        <v>0</v>
      </c>
      <c r="R24" s="6"/>
      <c r="S24" s="6">
        <f t="shared" si="2"/>
        <v>231064397</v>
      </c>
      <c r="T24" s="4"/>
      <c r="U24" s="9">
        <f t="shared" si="3"/>
        <v>3.8815641066896639E-2</v>
      </c>
      <c r="V24" s="4"/>
      <c r="W24" s="4"/>
    </row>
    <row r="25" spans="1:23" ht="24.75" thickBot="1">
      <c r="C25" s="11">
        <f>SUM(C8:C24)</f>
        <v>354132968</v>
      </c>
      <c r="D25" s="4"/>
      <c r="E25" s="11">
        <f>SUM(E8:E24)</f>
        <v>2384053773</v>
      </c>
      <c r="F25" s="4"/>
      <c r="G25" s="11">
        <f>SUM(G8:G24)</f>
        <v>1066463869</v>
      </c>
      <c r="H25" s="4"/>
      <c r="I25" s="11">
        <f>SUM(I8:I24)</f>
        <v>3804650610</v>
      </c>
      <c r="J25" s="4"/>
      <c r="K25" s="10">
        <f>SUM(K8:K24)</f>
        <v>0.99999999999999989</v>
      </c>
      <c r="L25" s="4"/>
      <c r="M25" s="11">
        <f>SUM(M8:M24)</f>
        <v>354132968</v>
      </c>
      <c r="N25" s="4"/>
      <c r="O25" s="11">
        <f>SUM(O8:O24)</f>
        <v>4532266734</v>
      </c>
      <c r="P25" s="4"/>
      <c r="Q25" s="11">
        <f>SUM(Q8:Q24)</f>
        <v>1066468540</v>
      </c>
      <c r="R25" s="4"/>
      <c r="S25" s="11">
        <f>SUM(S8:S24)</f>
        <v>5952868242</v>
      </c>
      <c r="T25" s="4"/>
      <c r="U25" s="12">
        <f>SUM(U8:U24)</f>
        <v>0.99999999999999989</v>
      </c>
      <c r="V25" s="4"/>
      <c r="W25" s="4"/>
    </row>
    <row r="26" spans="1:23" ht="24.75" thickTop="1">
      <c r="C26" s="5"/>
      <c r="D26" s="4"/>
      <c r="E26" s="5"/>
      <c r="F26" s="4"/>
      <c r="G26" s="5"/>
      <c r="H26" s="4"/>
      <c r="I26" s="4"/>
      <c r="J26" s="4"/>
      <c r="K26" s="4"/>
      <c r="L26" s="4"/>
      <c r="M26" s="5"/>
      <c r="N26" s="4"/>
      <c r="O26" s="5"/>
      <c r="P26" s="4"/>
      <c r="Q26" s="5"/>
      <c r="R26" s="4"/>
      <c r="S26" s="4"/>
      <c r="T26" s="4"/>
      <c r="U26" s="4"/>
      <c r="V26" s="4"/>
      <c r="W26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11"/>
  <sheetViews>
    <sheetView rightToLeft="1" workbookViewId="0">
      <selection activeCell="K19" sqref="K19"/>
    </sheetView>
  </sheetViews>
  <sheetFormatPr defaultRowHeight="24"/>
  <cols>
    <col min="1" max="1" width="28.85546875" style="7" bestFit="1" customWidth="1"/>
    <col min="2" max="2" width="1" style="7" customWidth="1"/>
    <col min="3" max="3" width="21.42578125" style="7" bestFit="1" customWidth="1"/>
    <col min="4" max="4" width="1" style="7" customWidth="1"/>
    <col min="5" max="5" width="22.5703125" style="7" bestFit="1" customWidth="1"/>
    <col min="6" max="6" width="1" style="7" customWidth="1"/>
    <col min="7" max="7" width="16" style="7" bestFit="1" customWidth="1"/>
    <col min="8" max="8" width="1" style="7" customWidth="1"/>
    <col min="9" max="9" width="14.85546875" style="7" bestFit="1" customWidth="1"/>
    <col min="10" max="10" width="1" style="7" customWidth="1"/>
    <col min="11" max="11" width="18.140625" style="7" bestFit="1" customWidth="1"/>
    <col min="12" max="12" width="1" style="7" customWidth="1"/>
    <col min="13" max="13" width="19.42578125" style="7" bestFit="1" customWidth="1"/>
    <col min="14" max="14" width="1" style="7" customWidth="1"/>
    <col min="15" max="15" width="16" style="7" bestFit="1" customWidth="1"/>
    <col min="16" max="16" width="1" style="7" customWidth="1"/>
    <col min="17" max="17" width="14.8554687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1" ht="24.7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21" ht="24.75">
      <c r="A6" s="22" t="s">
        <v>64</v>
      </c>
      <c r="C6" s="21" t="s">
        <v>62</v>
      </c>
      <c r="D6" s="21" t="s">
        <v>62</v>
      </c>
      <c r="E6" s="21" t="s">
        <v>62</v>
      </c>
      <c r="F6" s="21" t="s">
        <v>62</v>
      </c>
      <c r="G6" s="21" t="s">
        <v>62</v>
      </c>
      <c r="H6" s="21" t="s">
        <v>62</v>
      </c>
      <c r="I6" s="21" t="s">
        <v>62</v>
      </c>
      <c r="K6" s="21" t="s">
        <v>63</v>
      </c>
      <c r="L6" s="21" t="s">
        <v>63</v>
      </c>
      <c r="M6" s="21" t="s">
        <v>63</v>
      </c>
      <c r="N6" s="21" t="s">
        <v>63</v>
      </c>
      <c r="O6" s="21" t="s">
        <v>63</v>
      </c>
      <c r="P6" s="21" t="s">
        <v>63</v>
      </c>
      <c r="Q6" s="21" t="s">
        <v>63</v>
      </c>
    </row>
    <row r="7" spans="1:21" ht="24.75">
      <c r="A7" s="21" t="s">
        <v>64</v>
      </c>
      <c r="C7" s="21" t="s">
        <v>87</v>
      </c>
      <c r="E7" s="21" t="s">
        <v>84</v>
      </c>
      <c r="G7" s="21" t="s">
        <v>85</v>
      </c>
      <c r="I7" s="21" t="s">
        <v>88</v>
      </c>
      <c r="K7" s="21" t="s">
        <v>87</v>
      </c>
      <c r="M7" s="21" t="s">
        <v>84</v>
      </c>
      <c r="O7" s="21" t="s">
        <v>85</v>
      </c>
      <c r="Q7" s="21" t="s">
        <v>88</v>
      </c>
    </row>
    <row r="8" spans="1:21">
      <c r="A8" s="7" t="s">
        <v>40</v>
      </c>
      <c r="C8" s="6">
        <v>0</v>
      </c>
      <c r="D8" s="6"/>
      <c r="E8" s="6">
        <v>80441339</v>
      </c>
      <c r="F8" s="6"/>
      <c r="G8" s="6">
        <v>117724355</v>
      </c>
      <c r="H8" s="6"/>
      <c r="I8" s="6">
        <f>C8+E8+G8</f>
        <v>198165694</v>
      </c>
      <c r="J8" s="6"/>
      <c r="K8" s="6">
        <v>0</v>
      </c>
      <c r="L8" s="6"/>
      <c r="M8" s="6">
        <v>330105259</v>
      </c>
      <c r="N8" s="6"/>
      <c r="O8" s="6">
        <v>117724355</v>
      </c>
      <c r="P8" s="6"/>
      <c r="Q8" s="6">
        <f>K8+M8+O8</f>
        <v>447829614</v>
      </c>
      <c r="R8" s="6"/>
      <c r="S8" s="6"/>
      <c r="T8" s="6"/>
      <c r="U8" s="6"/>
    </row>
    <row r="9" spans="1:21" ht="24.75" thickBot="1">
      <c r="C9" s="14">
        <f>SUM(C8)</f>
        <v>0</v>
      </c>
      <c r="D9" s="6"/>
      <c r="E9" s="14">
        <f>SUM(E8)</f>
        <v>80441339</v>
      </c>
      <c r="F9" s="6"/>
      <c r="G9" s="14">
        <f>SUM(G8)</f>
        <v>117724355</v>
      </c>
      <c r="H9" s="6"/>
      <c r="I9" s="14">
        <f>SUM(I8)</f>
        <v>198165694</v>
      </c>
      <c r="J9" s="6"/>
      <c r="K9" s="14">
        <f>SUM(K8)</f>
        <v>0</v>
      </c>
      <c r="L9" s="6"/>
      <c r="M9" s="14">
        <f>SUM(M8)</f>
        <v>330105259</v>
      </c>
      <c r="N9" s="6"/>
      <c r="O9" s="14">
        <f>SUM(O8)</f>
        <v>117724355</v>
      </c>
      <c r="P9" s="6"/>
      <c r="Q9" s="14">
        <f>SUM(Q8)</f>
        <v>447829614</v>
      </c>
      <c r="R9" s="6"/>
      <c r="S9" s="6"/>
      <c r="T9" s="6"/>
      <c r="U9" s="6"/>
    </row>
    <row r="10" spans="1:21" ht="24.75" thickTop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8" sqref="K8"/>
    </sheetView>
  </sheetViews>
  <sheetFormatPr defaultRowHeight="24"/>
  <cols>
    <col min="1" max="1" width="22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6" t="s">
        <v>89</v>
      </c>
      <c r="B6" s="16" t="s">
        <v>89</v>
      </c>
      <c r="C6" s="16" t="s">
        <v>89</v>
      </c>
      <c r="E6" s="16" t="s">
        <v>62</v>
      </c>
      <c r="F6" s="16" t="s">
        <v>62</v>
      </c>
      <c r="G6" s="16" t="s">
        <v>62</v>
      </c>
      <c r="I6" s="16" t="s">
        <v>63</v>
      </c>
      <c r="J6" s="16" t="s">
        <v>63</v>
      </c>
      <c r="K6" s="16" t="s">
        <v>63</v>
      </c>
    </row>
    <row r="7" spans="1:11" ht="24.75">
      <c r="A7" s="16" t="s">
        <v>90</v>
      </c>
      <c r="C7" s="16" t="s">
        <v>47</v>
      </c>
      <c r="E7" s="16" t="s">
        <v>91</v>
      </c>
      <c r="G7" s="16" t="s">
        <v>92</v>
      </c>
      <c r="I7" s="16" t="s">
        <v>91</v>
      </c>
      <c r="K7" s="16" t="s">
        <v>92</v>
      </c>
    </row>
    <row r="8" spans="1:11">
      <c r="A8" s="1" t="s">
        <v>53</v>
      </c>
      <c r="C8" s="4" t="s">
        <v>54</v>
      </c>
      <c r="D8" s="4"/>
      <c r="E8" s="5">
        <v>6650</v>
      </c>
      <c r="F8" s="4"/>
      <c r="G8" s="9">
        <f>E8/$E$10</f>
        <v>1.4433979628336961E-3</v>
      </c>
      <c r="H8" s="4"/>
      <c r="I8" s="5">
        <v>13300</v>
      </c>
      <c r="J8" s="4"/>
      <c r="K8" s="9">
        <f>I8/$I$10</f>
        <v>2.8826351359845198E-3</v>
      </c>
    </row>
    <row r="9" spans="1:11">
      <c r="A9" s="1" t="s">
        <v>57</v>
      </c>
      <c r="C9" s="4" t="s">
        <v>58</v>
      </c>
      <c r="D9" s="4"/>
      <c r="E9" s="5">
        <v>4600534</v>
      </c>
      <c r="F9" s="4"/>
      <c r="G9" s="9">
        <f>E9/$E$10</f>
        <v>0.99855660203716634</v>
      </c>
      <c r="H9" s="4"/>
      <c r="I9" s="5">
        <v>4600534</v>
      </c>
      <c r="J9" s="4"/>
      <c r="K9" s="9">
        <f>I9/$I$10</f>
        <v>0.99711736486401548</v>
      </c>
    </row>
    <row r="10" spans="1:11" ht="24.75" thickBot="1">
      <c r="C10" s="4"/>
      <c r="D10" s="4"/>
      <c r="E10" s="11">
        <f>SUM(E8:E9)</f>
        <v>4607184</v>
      </c>
      <c r="F10" s="4"/>
      <c r="G10" s="12">
        <f>SUM(G8:G9)</f>
        <v>1</v>
      </c>
      <c r="H10" s="4"/>
      <c r="I10" s="11">
        <f>SUM(I8:I9)</f>
        <v>4613834</v>
      </c>
      <c r="J10" s="4"/>
      <c r="K10" s="12">
        <f>SUM(K8:K9)</f>
        <v>1</v>
      </c>
    </row>
    <row r="11" spans="1:11" ht="24.75" thickTop="1">
      <c r="C11" s="4"/>
      <c r="D11" s="4"/>
      <c r="E11" s="5"/>
      <c r="F11" s="4"/>
      <c r="G11" s="4"/>
      <c r="H11" s="4"/>
      <c r="I11" s="5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/>
  <cols>
    <col min="1" max="1" width="23" style="1" bestFit="1" customWidth="1"/>
    <col min="2" max="2" width="1" style="1" customWidth="1"/>
    <col min="3" max="3" width="13.710937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60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5" t="s">
        <v>62</v>
      </c>
      <c r="E5" s="2" t="s">
        <v>99</v>
      </c>
    </row>
    <row r="6" spans="1:5" ht="24.75">
      <c r="A6" s="15" t="s">
        <v>93</v>
      </c>
      <c r="C6" s="16"/>
      <c r="E6" s="16" t="s">
        <v>100</v>
      </c>
    </row>
    <row r="7" spans="1:5" ht="24.75">
      <c r="A7" s="16" t="s">
        <v>93</v>
      </c>
      <c r="C7" s="16" t="s">
        <v>50</v>
      </c>
      <c r="E7" s="16" t="s">
        <v>50</v>
      </c>
    </row>
    <row r="8" spans="1:5" ht="24.75">
      <c r="A8" s="2" t="s">
        <v>94</v>
      </c>
      <c r="C8" s="5">
        <v>0</v>
      </c>
      <c r="D8" s="4"/>
      <c r="E8" s="5">
        <v>326687</v>
      </c>
    </row>
    <row r="9" spans="1:5" ht="25.5" thickBot="1">
      <c r="A9" s="2" t="s">
        <v>69</v>
      </c>
      <c r="C9" s="11">
        <f>SUM(C8)</f>
        <v>0</v>
      </c>
      <c r="D9" s="4"/>
      <c r="E9" s="11">
        <f>SUM(E8)</f>
        <v>326687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8"/>
  <sheetViews>
    <sheetView rightToLeft="1" workbookViewId="0">
      <selection activeCell="Y27" sqref="Y27:Y28"/>
    </sheetView>
  </sheetViews>
  <sheetFormatPr defaultRowHeight="24"/>
  <cols>
    <col min="1" max="1" width="26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.710937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5" t="s">
        <v>3</v>
      </c>
      <c r="C6" s="16" t="s">
        <v>98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6">
        <v>451858</v>
      </c>
      <c r="D9" s="6"/>
      <c r="E9" s="6">
        <v>2192484832</v>
      </c>
      <c r="F9" s="6"/>
      <c r="G9" s="6">
        <v>2704000058.2979999</v>
      </c>
      <c r="H9" s="6"/>
      <c r="I9" s="6">
        <v>0</v>
      </c>
      <c r="J9" s="6"/>
      <c r="K9" s="6">
        <v>0</v>
      </c>
      <c r="L9" s="6"/>
      <c r="M9" s="6">
        <v>-101858</v>
      </c>
      <c r="N9" s="6"/>
      <c r="O9" s="6">
        <v>707341661</v>
      </c>
      <c r="P9" s="6"/>
      <c r="Q9" s="6">
        <v>350000</v>
      </c>
      <c r="R9" s="6"/>
      <c r="S9" s="6">
        <v>6520</v>
      </c>
      <c r="T9" s="6"/>
      <c r="U9" s="6">
        <v>1698254078</v>
      </c>
      <c r="V9" s="6"/>
      <c r="W9" s="6">
        <v>2268422100</v>
      </c>
      <c r="X9" s="6"/>
      <c r="Y9" s="9">
        <v>5.5973316592966761E-2</v>
      </c>
    </row>
    <row r="10" spans="1:25">
      <c r="A10" s="1" t="s">
        <v>16</v>
      </c>
      <c r="C10" s="6">
        <v>26095</v>
      </c>
      <c r="D10" s="6"/>
      <c r="E10" s="6">
        <v>997068155</v>
      </c>
      <c r="F10" s="6"/>
      <c r="G10" s="6">
        <v>1224614877.5474999</v>
      </c>
      <c r="H10" s="6"/>
      <c r="I10" s="6">
        <v>39142</v>
      </c>
      <c r="J10" s="6"/>
      <c r="K10" s="6">
        <v>0</v>
      </c>
      <c r="L10" s="6"/>
      <c r="M10" s="6">
        <v>-15237</v>
      </c>
      <c r="N10" s="6"/>
      <c r="O10" s="6">
        <v>347721361</v>
      </c>
      <c r="P10" s="6"/>
      <c r="Q10" s="6">
        <v>50000</v>
      </c>
      <c r="R10" s="6"/>
      <c r="S10" s="6">
        <v>22620</v>
      </c>
      <c r="T10" s="6"/>
      <c r="U10" s="6">
        <v>645162801</v>
      </c>
      <c r="V10" s="6"/>
      <c r="W10" s="6">
        <v>1124270550</v>
      </c>
      <c r="X10" s="6"/>
      <c r="Y10" s="9">
        <v>2.7741376453394133E-2</v>
      </c>
    </row>
    <row r="11" spans="1:25">
      <c r="A11" s="1" t="s">
        <v>17</v>
      </c>
      <c r="C11" s="6">
        <v>130801</v>
      </c>
      <c r="D11" s="6"/>
      <c r="E11" s="6">
        <v>1398967306</v>
      </c>
      <c r="F11" s="6"/>
      <c r="G11" s="6">
        <v>1643487358.392</v>
      </c>
      <c r="H11" s="6"/>
      <c r="I11" s="6">
        <v>0</v>
      </c>
      <c r="J11" s="6"/>
      <c r="K11" s="6">
        <v>0</v>
      </c>
      <c r="L11" s="6"/>
      <c r="M11" s="6">
        <v>-61413</v>
      </c>
      <c r="N11" s="6"/>
      <c r="O11" s="6">
        <v>779201034</v>
      </c>
      <c r="P11" s="6"/>
      <c r="Q11" s="6">
        <v>69388</v>
      </c>
      <c r="R11" s="6"/>
      <c r="S11" s="6">
        <v>12550</v>
      </c>
      <c r="T11" s="6"/>
      <c r="U11" s="6">
        <v>742131509</v>
      </c>
      <c r="V11" s="6"/>
      <c r="W11" s="6">
        <v>865638024.57000005</v>
      </c>
      <c r="X11" s="6"/>
      <c r="Y11" s="9">
        <v>2.1359618742987453E-2</v>
      </c>
    </row>
    <row r="12" spans="1:25">
      <c r="A12" s="1" t="s">
        <v>18</v>
      </c>
      <c r="C12" s="6">
        <v>57803</v>
      </c>
      <c r="D12" s="6"/>
      <c r="E12" s="6">
        <v>1618080466</v>
      </c>
      <c r="F12" s="6"/>
      <c r="G12" s="6">
        <v>1640456509.8824999</v>
      </c>
      <c r="H12" s="6"/>
      <c r="I12" s="6">
        <v>0</v>
      </c>
      <c r="J12" s="6"/>
      <c r="K12" s="6">
        <v>0</v>
      </c>
      <c r="L12" s="6"/>
      <c r="M12" s="6">
        <v>-7803</v>
      </c>
      <c r="N12" s="6"/>
      <c r="O12" s="6">
        <v>272363395</v>
      </c>
      <c r="P12" s="6"/>
      <c r="Q12" s="6">
        <v>50000</v>
      </c>
      <c r="R12" s="6"/>
      <c r="S12" s="6">
        <v>36050</v>
      </c>
      <c r="T12" s="6"/>
      <c r="U12" s="6">
        <v>1399650941</v>
      </c>
      <c r="V12" s="6"/>
      <c r="W12" s="6">
        <v>1791775125</v>
      </c>
      <c r="X12" s="6"/>
      <c r="Y12" s="9">
        <v>4.4212052216837244E-2</v>
      </c>
    </row>
    <row r="13" spans="1:25">
      <c r="A13" s="1" t="s">
        <v>19</v>
      </c>
      <c r="C13" s="6">
        <v>179774</v>
      </c>
      <c r="D13" s="6"/>
      <c r="E13" s="6">
        <v>1688142407</v>
      </c>
      <c r="F13" s="6"/>
      <c r="G13" s="6">
        <v>1694117187.756</v>
      </c>
      <c r="H13" s="6"/>
      <c r="I13" s="6">
        <v>0</v>
      </c>
      <c r="J13" s="6"/>
      <c r="K13" s="6">
        <v>0</v>
      </c>
      <c r="L13" s="6"/>
      <c r="M13" s="6">
        <v>-29774</v>
      </c>
      <c r="N13" s="6"/>
      <c r="O13" s="6">
        <v>340750091</v>
      </c>
      <c r="P13" s="6"/>
      <c r="Q13" s="6">
        <v>150000</v>
      </c>
      <c r="R13" s="6"/>
      <c r="S13" s="6">
        <v>11110</v>
      </c>
      <c r="T13" s="6"/>
      <c r="U13" s="6">
        <v>1408553856</v>
      </c>
      <c r="V13" s="6"/>
      <c r="W13" s="6">
        <v>1656584325</v>
      </c>
      <c r="X13" s="6"/>
      <c r="Y13" s="9">
        <v>4.0876219150823449E-2</v>
      </c>
    </row>
    <row r="14" spans="1:25">
      <c r="A14" s="1" t="s">
        <v>20</v>
      </c>
      <c r="C14" s="6">
        <v>120190</v>
      </c>
      <c r="D14" s="6"/>
      <c r="E14" s="6">
        <v>600363695</v>
      </c>
      <c r="F14" s="6"/>
      <c r="G14" s="6">
        <v>741938939.59500003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120190</v>
      </c>
      <c r="R14" s="6"/>
      <c r="S14" s="6">
        <v>6860</v>
      </c>
      <c r="T14" s="6"/>
      <c r="U14" s="6">
        <v>600363695</v>
      </c>
      <c r="V14" s="6"/>
      <c r="W14" s="6">
        <v>819597604.76999998</v>
      </c>
      <c r="X14" s="6"/>
      <c r="Y14" s="9">
        <v>2.0223571358535281E-2</v>
      </c>
    </row>
    <row r="15" spans="1:25">
      <c r="A15" s="1" t="s">
        <v>21</v>
      </c>
      <c r="C15" s="6">
        <v>130000</v>
      </c>
      <c r="D15" s="6"/>
      <c r="E15" s="6">
        <v>940672105</v>
      </c>
      <c r="F15" s="6"/>
      <c r="G15" s="6">
        <v>1095840720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130000</v>
      </c>
      <c r="R15" s="6"/>
      <c r="S15" s="6">
        <v>8990</v>
      </c>
      <c r="T15" s="6"/>
      <c r="U15" s="6">
        <v>940672105</v>
      </c>
      <c r="V15" s="6"/>
      <c r="W15" s="6">
        <v>1161746235</v>
      </c>
      <c r="X15" s="6"/>
      <c r="Y15" s="9">
        <v>2.8666089001840603E-2</v>
      </c>
    </row>
    <row r="16" spans="1:25">
      <c r="A16" s="1" t="s">
        <v>22</v>
      </c>
      <c r="C16" s="6">
        <v>39104</v>
      </c>
      <c r="D16" s="6"/>
      <c r="E16" s="6">
        <v>937180884</v>
      </c>
      <c r="F16" s="6"/>
      <c r="G16" s="6">
        <v>1061576055.072</v>
      </c>
      <c r="H16" s="6"/>
      <c r="I16" s="6">
        <v>0</v>
      </c>
      <c r="J16" s="6"/>
      <c r="K16" s="6">
        <v>0</v>
      </c>
      <c r="L16" s="6"/>
      <c r="M16" s="6">
        <v>-39104</v>
      </c>
      <c r="N16" s="6"/>
      <c r="O16" s="6">
        <v>1103314381</v>
      </c>
      <c r="P16" s="6"/>
      <c r="Q16" s="6">
        <v>0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9">
        <v>0</v>
      </c>
    </row>
    <row r="17" spans="1:25">
      <c r="A17" s="1" t="s">
        <v>23</v>
      </c>
      <c r="C17" s="6">
        <v>27423</v>
      </c>
      <c r="D17" s="6"/>
      <c r="E17" s="6">
        <v>1378283806</v>
      </c>
      <c r="F17" s="6"/>
      <c r="G17" s="6">
        <v>1616508100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27423</v>
      </c>
      <c r="R17" s="6"/>
      <c r="S17" s="6">
        <v>53900</v>
      </c>
      <c r="T17" s="6"/>
      <c r="U17" s="6">
        <v>1378283806</v>
      </c>
      <c r="V17" s="6"/>
      <c r="W17" s="6">
        <v>1469305006.7850001</v>
      </c>
      <c r="X17" s="6"/>
      <c r="Y17" s="9">
        <v>3.6255101868566696E-2</v>
      </c>
    </row>
    <row r="18" spans="1:25">
      <c r="A18" s="1" t="s">
        <v>24</v>
      </c>
      <c r="C18" s="6">
        <v>27657</v>
      </c>
      <c r="D18" s="6"/>
      <c r="E18" s="6">
        <v>1014892905</v>
      </c>
      <c r="F18" s="6"/>
      <c r="G18" s="6">
        <v>1187948369.1285</v>
      </c>
      <c r="H18" s="6"/>
      <c r="I18" s="6">
        <v>0</v>
      </c>
      <c r="J18" s="6"/>
      <c r="K18" s="6">
        <v>0</v>
      </c>
      <c r="L18" s="6"/>
      <c r="M18" s="6">
        <v>-27657</v>
      </c>
      <c r="N18" s="6"/>
      <c r="O18" s="6">
        <v>824773228</v>
      </c>
      <c r="P18" s="6"/>
      <c r="Q18" s="6">
        <v>0</v>
      </c>
      <c r="R18" s="6"/>
      <c r="S18" s="6">
        <v>0</v>
      </c>
      <c r="T18" s="6"/>
      <c r="U18" s="6">
        <v>0</v>
      </c>
      <c r="V18" s="6"/>
      <c r="W18" s="6">
        <v>0</v>
      </c>
      <c r="X18" s="6"/>
      <c r="Y18" s="9">
        <v>0</v>
      </c>
    </row>
    <row r="19" spans="1:25">
      <c r="A19" s="1" t="s">
        <v>25</v>
      </c>
      <c r="C19" s="6">
        <v>276669</v>
      </c>
      <c r="D19" s="6"/>
      <c r="E19" s="6">
        <v>3105415711</v>
      </c>
      <c r="F19" s="6"/>
      <c r="G19" s="6">
        <v>3322275658.9559999</v>
      </c>
      <c r="H19" s="6"/>
      <c r="I19" s="6">
        <v>0</v>
      </c>
      <c r="J19" s="6"/>
      <c r="K19" s="6">
        <v>0</v>
      </c>
      <c r="L19" s="6"/>
      <c r="M19" s="6">
        <v>-76669</v>
      </c>
      <c r="N19" s="6"/>
      <c r="O19" s="6">
        <v>977810477</v>
      </c>
      <c r="P19" s="6"/>
      <c r="Q19" s="6">
        <v>200000</v>
      </c>
      <c r="R19" s="6"/>
      <c r="S19" s="6">
        <v>12550</v>
      </c>
      <c r="T19" s="6"/>
      <c r="U19" s="6">
        <v>2244859895</v>
      </c>
      <c r="V19" s="6"/>
      <c r="W19" s="6">
        <v>2495065500</v>
      </c>
      <c r="X19" s="6"/>
      <c r="Y19" s="9">
        <v>6.1565742615401653E-2</v>
      </c>
    </row>
    <row r="20" spans="1:25">
      <c r="A20" s="1" t="s">
        <v>26</v>
      </c>
      <c r="C20" s="6">
        <v>84060</v>
      </c>
      <c r="D20" s="6"/>
      <c r="E20" s="6">
        <v>2428948082</v>
      </c>
      <c r="F20" s="6"/>
      <c r="G20" s="6">
        <v>2571136369.1100001</v>
      </c>
      <c r="H20" s="6"/>
      <c r="I20" s="6">
        <v>0</v>
      </c>
      <c r="J20" s="6"/>
      <c r="K20" s="6">
        <v>0</v>
      </c>
      <c r="L20" s="6"/>
      <c r="M20" s="6">
        <v>-4060</v>
      </c>
      <c r="N20" s="6"/>
      <c r="O20" s="6">
        <v>128985547</v>
      </c>
      <c r="P20" s="6"/>
      <c r="Q20" s="6">
        <v>80000</v>
      </c>
      <c r="R20" s="6"/>
      <c r="S20" s="6">
        <v>31000</v>
      </c>
      <c r="T20" s="6"/>
      <c r="U20" s="6">
        <v>2311632721</v>
      </c>
      <c r="V20" s="6"/>
      <c r="W20" s="6">
        <v>2465244000</v>
      </c>
      <c r="X20" s="6"/>
      <c r="Y20" s="9">
        <v>6.0829897086133906E-2</v>
      </c>
    </row>
    <row r="21" spans="1:25">
      <c r="A21" s="1" t="s">
        <v>27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1921875</v>
      </c>
      <c r="J21" s="6"/>
      <c r="K21" s="6">
        <v>2072538260</v>
      </c>
      <c r="L21" s="6"/>
      <c r="M21" s="6">
        <v>0</v>
      </c>
      <c r="N21" s="6"/>
      <c r="O21" s="6">
        <v>0</v>
      </c>
      <c r="P21" s="6"/>
      <c r="Q21" s="6">
        <v>1921875</v>
      </c>
      <c r="R21" s="6"/>
      <c r="S21" s="6">
        <v>1040</v>
      </c>
      <c r="T21" s="6"/>
      <c r="U21" s="6">
        <v>2072538260</v>
      </c>
      <c r="V21" s="6"/>
      <c r="W21" s="6">
        <v>1986857434</v>
      </c>
      <c r="X21" s="6"/>
      <c r="Y21" s="9">
        <v>4.9025708301101263E-2</v>
      </c>
    </row>
    <row r="22" spans="1:25">
      <c r="A22" s="1" t="s">
        <v>28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700000</v>
      </c>
      <c r="J22" s="6"/>
      <c r="K22" s="6">
        <v>4063686480</v>
      </c>
      <c r="L22" s="6"/>
      <c r="M22" s="6">
        <v>0</v>
      </c>
      <c r="N22" s="6"/>
      <c r="O22" s="6">
        <v>0</v>
      </c>
      <c r="P22" s="6"/>
      <c r="Q22" s="6">
        <v>700000</v>
      </c>
      <c r="R22" s="6"/>
      <c r="S22" s="6">
        <v>8590</v>
      </c>
      <c r="T22" s="6"/>
      <c r="U22" s="6">
        <v>4063686480</v>
      </c>
      <c r="V22" s="6"/>
      <c r="W22" s="6">
        <v>5977222650</v>
      </c>
      <c r="X22" s="6"/>
      <c r="Y22" s="9">
        <v>0.14748797224956581</v>
      </c>
    </row>
    <row r="23" spans="1:25">
      <c r="A23" s="1" t="s">
        <v>29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11853</v>
      </c>
      <c r="J23" s="6"/>
      <c r="K23" s="6">
        <v>0</v>
      </c>
      <c r="L23" s="6"/>
      <c r="M23" s="6">
        <v>-11852</v>
      </c>
      <c r="N23" s="6"/>
      <c r="O23" s="6">
        <v>311156811</v>
      </c>
      <c r="P23" s="6"/>
      <c r="Q23" s="6">
        <v>1</v>
      </c>
      <c r="R23" s="6"/>
      <c r="S23" s="6">
        <v>25440</v>
      </c>
      <c r="T23" s="6"/>
      <c r="U23" s="6">
        <v>24986</v>
      </c>
      <c r="V23" s="6"/>
      <c r="W23" s="6">
        <v>25288.632000000001</v>
      </c>
      <c r="X23" s="6"/>
      <c r="Y23" s="9">
        <v>6.2399700881905103E-7</v>
      </c>
    </row>
    <row r="24" spans="1:25">
      <c r="A24" s="1" t="s">
        <v>30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13047</v>
      </c>
      <c r="J24" s="6"/>
      <c r="K24" s="6">
        <v>0</v>
      </c>
      <c r="L24" s="6"/>
      <c r="M24" s="6">
        <v>-13047</v>
      </c>
      <c r="N24" s="6"/>
      <c r="O24" s="6">
        <v>215470753</v>
      </c>
      <c r="P24" s="6"/>
      <c r="Q24" s="6">
        <v>0</v>
      </c>
      <c r="R24" s="6"/>
      <c r="S24" s="6">
        <v>0</v>
      </c>
      <c r="T24" s="6"/>
      <c r="U24" s="6">
        <v>0</v>
      </c>
      <c r="V24" s="6"/>
      <c r="W24" s="6">
        <v>0</v>
      </c>
      <c r="X24" s="6"/>
      <c r="Y24" s="9">
        <v>0</v>
      </c>
    </row>
    <row r="25" spans="1:25" ht="24.75" thickBot="1">
      <c r="C25" s="7"/>
      <c r="D25" s="7"/>
      <c r="E25" s="8">
        <f>SUM(E9:E24)</f>
        <v>18300500354</v>
      </c>
      <c r="F25" s="7"/>
      <c r="G25" s="8">
        <f>SUM(G9:G24)</f>
        <v>20503900203.737499</v>
      </c>
      <c r="H25" s="7"/>
      <c r="I25" s="7"/>
      <c r="J25" s="7"/>
      <c r="K25" s="8">
        <f>SUM(K9:K24)</f>
        <v>6136224740</v>
      </c>
      <c r="L25" s="7"/>
      <c r="M25" s="7"/>
      <c r="N25" s="7"/>
      <c r="O25" s="8">
        <f>SUM(O9:O24)</f>
        <v>6008888739</v>
      </c>
      <c r="P25" s="7"/>
      <c r="Q25" s="7"/>
      <c r="R25" s="7"/>
      <c r="S25" s="7"/>
      <c r="T25" s="7"/>
      <c r="U25" s="8">
        <f>SUM(U9:U24)</f>
        <v>19505815133</v>
      </c>
      <c r="V25" s="7"/>
      <c r="W25" s="8">
        <f>SUM(W9:W24)</f>
        <v>24081753843.757</v>
      </c>
      <c r="X25" s="7"/>
      <c r="Y25" s="10">
        <f>SUM(Y9:Y24)</f>
        <v>0.59421728963516307</v>
      </c>
    </row>
    <row r="26" spans="1:25" ht="24.75" thickTop="1">
      <c r="G26" s="3"/>
      <c r="W26" s="3"/>
    </row>
    <row r="27" spans="1:25">
      <c r="Y27" s="3"/>
    </row>
    <row r="28" spans="1:25">
      <c r="Y2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G1" workbookViewId="0">
      <selection activeCell="AK9" sqref="AK9"/>
    </sheetView>
  </sheetViews>
  <sheetFormatPr defaultRowHeight="2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6" t="s">
        <v>32</v>
      </c>
      <c r="B6" s="16" t="s">
        <v>32</v>
      </c>
      <c r="C6" s="16" t="s">
        <v>32</v>
      </c>
      <c r="D6" s="16" t="s">
        <v>32</v>
      </c>
      <c r="E6" s="16" t="s">
        <v>32</v>
      </c>
      <c r="F6" s="16" t="s">
        <v>32</v>
      </c>
      <c r="G6" s="16" t="s">
        <v>32</v>
      </c>
      <c r="H6" s="16" t="s">
        <v>32</v>
      </c>
      <c r="I6" s="16" t="s">
        <v>32</v>
      </c>
      <c r="J6" s="16" t="s">
        <v>32</v>
      </c>
      <c r="K6" s="16" t="s">
        <v>32</v>
      </c>
      <c r="L6" s="16" t="s">
        <v>32</v>
      </c>
      <c r="M6" s="16" t="s">
        <v>32</v>
      </c>
      <c r="O6" s="16" t="s">
        <v>98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33</v>
      </c>
      <c r="C7" s="15" t="s">
        <v>34</v>
      </c>
      <c r="E7" s="15" t="s">
        <v>35</v>
      </c>
      <c r="G7" s="15" t="s">
        <v>36</v>
      </c>
      <c r="I7" s="15" t="s">
        <v>37</v>
      </c>
      <c r="K7" s="15" t="s">
        <v>38</v>
      </c>
      <c r="M7" s="15" t="s">
        <v>31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39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33</v>
      </c>
      <c r="C8" s="16" t="s">
        <v>34</v>
      </c>
      <c r="E8" s="16" t="s">
        <v>35</v>
      </c>
      <c r="G8" s="16" t="s">
        <v>36</v>
      </c>
      <c r="I8" s="16" t="s">
        <v>37</v>
      </c>
      <c r="K8" s="16" t="s">
        <v>38</v>
      </c>
      <c r="M8" s="16" t="s">
        <v>31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39</v>
      </c>
      <c r="AG8" s="16" t="s">
        <v>8</v>
      </c>
      <c r="AI8" s="16" t="s">
        <v>9</v>
      </c>
      <c r="AK8" s="16" t="s">
        <v>13</v>
      </c>
    </row>
    <row r="9" spans="1:37">
      <c r="A9" s="1" t="s">
        <v>40</v>
      </c>
      <c r="C9" s="4" t="s">
        <v>41</v>
      </c>
      <c r="D9" s="4"/>
      <c r="E9" s="4" t="s">
        <v>41</v>
      </c>
      <c r="F9" s="4"/>
      <c r="G9" s="4" t="s">
        <v>42</v>
      </c>
      <c r="H9" s="4"/>
      <c r="I9" s="4" t="s">
        <v>43</v>
      </c>
      <c r="J9" s="4"/>
      <c r="K9" s="5">
        <v>0</v>
      </c>
      <c r="L9" s="4"/>
      <c r="M9" s="5">
        <v>0</v>
      </c>
      <c r="N9" s="4"/>
      <c r="O9" s="5">
        <v>17926</v>
      </c>
      <c r="P9" s="4"/>
      <c r="Q9" s="5">
        <v>14989601710</v>
      </c>
      <c r="R9" s="4"/>
      <c r="S9" s="5">
        <v>15337214865</v>
      </c>
      <c r="T9" s="4"/>
      <c r="U9" s="5">
        <v>4200</v>
      </c>
      <c r="V9" s="4"/>
      <c r="W9" s="5">
        <v>3639455528</v>
      </c>
      <c r="X9" s="4"/>
      <c r="Y9" s="5">
        <v>4711</v>
      </c>
      <c r="Z9" s="4"/>
      <c r="AA9" s="5">
        <v>4082772469</v>
      </c>
      <c r="AB9" s="4"/>
      <c r="AC9" s="5">
        <v>17415</v>
      </c>
      <c r="AD9" s="4"/>
      <c r="AE9" s="5">
        <v>866770</v>
      </c>
      <c r="AF9" s="4"/>
      <c r="AG9" s="5">
        <v>14689750441</v>
      </c>
      <c r="AH9" s="4"/>
      <c r="AI9" s="5">
        <v>15092063617</v>
      </c>
      <c r="AJ9" s="4"/>
      <c r="AK9" s="9">
        <v>0.37239667823529671</v>
      </c>
    </row>
    <row r="10" spans="1:37" ht="24.75" thickBot="1">
      <c r="Q10" s="11">
        <f>SUM(Q9)</f>
        <v>14989601710</v>
      </c>
      <c r="S10" s="11">
        <f>SUM(S9)</f>
        <v>15337214865</v>
      </c>
      <c r="W10" s="11">
        <f>SUM(W9)</f>
        <v>3639455528</v>
      </c>
      <c r="AA10" s="11">
        <f>SUM(AA9)</f>
        <v>4082772469</v>
      </c>
      <c r="AG10" s="11">
        <f>SUM(AG9)</f>
        <v>14689750441</v>
      </c>
      <c r="AI10" s="11">
        <f>SUM(AI9)</f>
        <v>15092063617</v>
      </c>
      <c r="AK10" s="12">
        <f>SUM(AK9)</f>
        <v>0.37239667823529671</v>
      </c>
    </row>
    <row r="11" spans="1:37" ht="24.75" thickTop="1">
      <c r="AC11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8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5" t="s">
        <v>45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K6" s="16" t="s">
        <v>98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45</v>
      </c>
      <c r="C7" s="16" t="s">
        <v>47</v>
      </c>
      <c r="E7" s="16" t="s">
        <v>48</v>
      </c>
      <c r="G7" s="16" t="s">
        <v>49</v>
      </c>
      <c r="I7" s="16" t="s">
        <v>38</v>
      </c>
      <c r="J7" s="13"/>
      <c r="K7" s="16" t="s">
        <v>50</v>
      </c>
      <c r="M7" s="16" t="s">
        <v>51</v>
      </c>
      <c r="O7" s="16" t="s">
        <v>52</v>
      </c>
      <c r="Q7" s="16" t="s">
        <v>50</v>
      </c>
      <c r="S7" s="16" t="s">
        <v>44</v>
      </c>
    </row>
    <row r="8" spans="1:19">
      <c r="A8" s="1" t="s">
        <v>53</v>
      </c>
      <c r="C8" s="4" t="s">
        <v>54</v>
      </c>
      <c r="E8" s="1" t="s">
        <v>55</v>
      </c>
      <c r="G8" s="4" t="s">
        <v>56</v>
      </c>
      <c r="H8" s="4"/>
      <c r="I8" s="5">
        <v>8</v>
      </c>
      <c r="J8" s="4"/>
      <c r="K8" s="5">
        <v>985474</v>
      </c>
      <c r="L8" s="4"/>
      <c r="M8" s="5">
        <v>6650</v>
      </c>
      <c r="N8" s="4"/>
      <c r="O8" s="5">
        <v>0</v>
      </c>
      <c r="P8" s="4"/>
      <c r="Q8" s="5">
        <v>992124</v>
      </c>
      <c r="R8" s="4"/>
      <c r="S8" s="9">
        <v>2.4480660257842028E-5</v>
      </c>
    </row>
    <row r="9" spans="1:19">
      <c r="A9" s="1" t="s">
        <v>57</v>
      </c>
      <c r="C9" s="4" t="s">
        <v>58</v>
      </c>
      <c r="E9" s="1" t="s">
        <v>55</v>
      </c>
      <c r="G9" s="4" t="s">
        <v>59</v>
      </c>
      <c r="H9" s="4"/>
      <c r="I9" s="5">
        <v>8</v>
      </c>
      <c r="J9" s="4"/>
      <c r="K9" s="5">
        <v>677094793</v>
      </c>
      <c r="L9" s="4"/>
      <c r="M9" s="5">
        <v>22600534</v>
      </c>
      <c r="N9" s="4"/>
      <c r="O9" s="5">
        <v>0</v>
      </c>
      <c r="P9" s="4"/>
      <c r="Q9" s="5">
        <v>699695327</v>
      </c>
      <c r="R9" s="4"/>
      <c r="S9" s="9">
        <v>1.726498258714302E-2</v>
      </c>
    </row>
    <row r="10" spans="1:19" ht="24.75" thickBot="1">
      <c r="G10" s="4"/>
      <c r="H10" s="4"/>
      <c r="I10" s="4"/>
      <c r="J10" s="4"/>
      <c r="K10" s="11">
        <f>SUM(K8:K9)</f>
        <v>678080267</v>
      </c>
      <c r="L10" s="4"/>
      <c r="M10" s="11">
        <f>SUM(M8:M9)</f>
        <v>22607184</v>
      </c>
      <c r="N10" s="4"/>
      <c r="O10" s="11">
        <f>SUM(O8:O9)</f>
        <v>0</v>
      </c>
      <c r="P10" s="4"/>
      <c r="Q10" s="11">
        <f>SUM(Q8:Q9)</f>
        <v>700687451</v>
      </c>
      <c r="R10" s="4"/>
      <c r="S10" s="10">
        <f>SUM(S8:S9)</f>
        <v>1.7289463247400862E-2</v>
      </c>
    </row>
    <row r="11" spans="1:19" ht="24.75" thickTop="1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J5" sqref="J5:J12"/>
    </sheetView>
  </sheetViews>
  <sheetFormatPr defaultRowHeight="24"/>
  <cols>
    <col min="1" max="1" width="25" style="1" bestFit="1" customWidth="1"/>
    <col min="2" max="2" width="1" style="1" customWidth="1"/>
    <col min="3" max="3" width="16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4.28515625" style="1" bestFit="1" customWidth="1"/>
    <col min="11" max="16384" width="9.140625" style="1"/>
  </cols>
  <sheetData>
    <row r="2" spans="1:10" ht="24.75">
      <c r="A2" s="17" t="s">
        <v>0</v>
      </c>
      <c r="B2" s="17"/>
      <c r="C2" s="17"/>
      <c r="D2" s="17"/>
      <c r="E2" s="17"/>
      <c r="F2" s="17"/>
      <c r="G2" s="17"/>
    </row>
    <row r="3" spans="1:10" ht="24.75">
      <c r="A3" s="17" t="s">
        <v>60</v>
      </c>
      <c r="B3" s="17"/>
      <c r="C3" s="17"/>
      <c r="D3" s="17"/>
      <c r="E3" s="17"/>
      <c r="F3" s="17"/>
      <c r="G3" s="17"/>
    </row>
    <row r="4" spans="1:10" ht="24.75">
      <c r="A4" s="17" t="s">
        <v>2</v>
      </c>
      <c r="B4" s="17"/>
      <c r="C4" s="17"/>
      <c r="D4" s="17"/>
      <c r="E4" s="17"/>
      <c r="F4" s="17"/>
      <c r="G4" s="17"/>
    </row>
    <row r="6" spans="1:10" ht="24.75">
      <c r="A6" s="18" t="s">
        <v>64</v>
      </c>
      <c r="C6" s="19" t="s">
        <v>50</v>
      </c>
      <c r="E6" s="19" t="s">
        <v>86</v>
      </c>
      <c r="G6" s="19" t="s">
        <v>13</v>
      </c>
      <c r="J6" s="3"/>
    </row>
    <row r="7" spans="1:10">
      <c r="A7" s="1" t="s">
        <v>95</v>
      </c>
      <c r="C7" s="5">
        <f>'سرمایه‌گذاری در سهام'!I25</f>
        <v>3804650610</v>
      </c>
      <c r="D7" s="4"/>
      <c r="E7" s="9">
        <f>C7/$C$10</f>
        <v>0.94940068634942332</v>
      </c>
      <c r="F7" s="4"/>
      <c r="G7" s="9">
        <v>9.3879755940992696E-2</v>
      </c>
      <c r="J7" s="3"/>
    </row>
    <row r="8" spans="1:10">
      <c r="A8" s="1" t="s">
        <v>96</v>
      </c>
      <c r="C8" s="5">
        <f>'سرمایه‌گذاری در اوراق بهادار'!I9</f>
        <v>198165694</v>
      </c>
      <c r="D8" s="4"/>
      <c r="E8" s="9">
        <f t="shared" ref="E8:E9" si="0">C8/$C$10</f>
        <v>4.9449651276785647E-2</v>
      </c>
      <c r="F8" s="4"/>
      <c r="G8" s="9">
        <v>4.8897386108727181E-3</v>
      </c>
      <c r="J8" s="3"/>
    </row>
    <row r="9" spans="1:10">
      <c r="A9" s="1" t="s">
        <v>97</v>
      </c>
      <c r="C9" s="5">
        <f>'درآمد سپرده بانکی'!E10</f>
        <v>4607184</v>
      </c>
      <c r="D9" s="4"/>
      <c r="E9" s="9">
        <f t="shared" si="0"/>
        <v>1.1496623737910277E-3</v>
      </c>
      <c r="F9" s="4"/>
      <c r="G9" s="9">
        <v>1.1368226779048351E-4</v>
      </c>
      <c r="J9" s="3"/>
    </row>
    <row r="10" spans="1:10" ht="24.75" thickBot="1">
      <c r="C10" s="11">
        <f>SUM(C7:C9)</f>
        <v>4007423488</v>
      </c>
      <c r="D10" s="4"/>
      <c r="E10" s="12">
        <f>SUM(E7:E9)</f>
        <v>1</v>
      </c>
      <c r="F10" s="4"/>
      <c r="G10" s="12">
        <f>SUM(G7:G9)</f>
        <v>9.8883176819655902E-2</v>
      </c>
      <c r="J10" s="3"/>
    </row>
    <row r="11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E9" sqref="E9"/>
    </sheetView>
  </sheetViews>
  <sheetFormatPr defaultRowHeight="2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6" t="s">
        <v>61</v>
      </c>
      <c r="B6" s="16" t="s">
        <v>61</v>
      </c>
      <c r="C6" s="16" t="s">
        <v>61</v>
      </c>
      <c r="D6" s="16" t="s">
        <v>61</v>
      </c>
      <c r="E6" s="16" t="s">
        <v>61</v>
      </c>
      <c r="F6" s="16" t="s">
        <v>61</v>
      </c>
      <c r="G6" s="16" t="s">
        <v>61</v>
      </c>
      <c r="I6" s="16" t="s">
        <v>62</v>
      </c>
      <c r="J6" s="16" t="s">
        <v>62</v>
      </c>
      <c r="K6" s="16" t="s">
        <v>62</v>
      </c>
      <c r="L6" s="16" t="s">
        <v>62</v>
      </c>
      <c r="M6" s="16" t="s">
        <v>62</v>
      </c>
      <c r="O6" s="16" t="s">
        <v>63</v>
      </c>
      <c r="P6" s="16" t="s">
        <v>63</v>
      </c>
      <c r="Q6" s="16" t="s">
        <v>63</v>
      </c>
      <c r="R6" s="16" t="s">
        <v>63</v>
      </c>
      <c r="S6" s="16" t="s">
        <v>63</v>
      </c>
    </row>
    <row r="7" spans="1:19" ht="24.75">
      <c r="A7" s="16" t="s">
        <v>64</v>
      </c>
      <c r="C7" s="16" t="s">
        <v>65</v>
      </c>
      <c r="E7" s="16" t="s">
        <v>37</v>
      </c>
      <c r="G7" s="16" t="s">
        <v>38</v>
      </c>
      <c r="I7" s="16" t="s">
        <v>66</v>
      </c>
      <c r="K7" s="16" t="s">
        <v>67</v>
      </c>
      <c r="M7" s="16" t="s">
        <v>68</v>
      </c>
      <c r="O7" s="16" t="s">
        <v>66</v>
      </c>
      <c r="Q7" s="16" t="s">
        <v>67</v>
      </c>
      <c r="S7" s="16" t="s">
        <v>68</v>
      </c>
    </row>
    <row r="8" spans="1:19">
      <c r="A8" s="1" t="s">
        <v>53</v>
      </c>
      <c r="C8" s="5">
        <v>30</v>
      </c>
      <c r="D8" s="4"/>
      <c r="E8" s="4" t="s">
        <v>101</v>
      </c>
      <c r="F8" s="4"/>
      <c r="G8" s="5">
        <v>8</v>
      </c>
      <c r="H8" s="4"/>
      <c r="I8" s="5">
        <v>6650</v>
      </c>
      <c r="J8" s="4"/>
      <c r="K8" s="5">
        <v>0</v>
      </c>
      <c r="L8" s="4"/>
      <c r="M8" s="5">
        <v>6650</v>
      </c>
      <c r="N8" s="4"/>
      <c r="O8" s="5">
        <v>13300</v>
      </c>
      <c r="P8" s="4"/>
      <c r="Q8" s="5">
        <v>0</v>
      </c>
      <c r="S8" s="5">
        <v>13300</v>
      </c>
    </row>
    <row r="9" spans="1:19">
      <c r="A9" s="1" t="s">
        <v>57</v>
      </c>
      <c r="C9" s="5">
        <v>27</v>
      </c>
      <c r="D9" s="4"/>
      <c r="E9" s="4" t="s">
        <v>101</v>
      </c>
      <c r="F9" s="4"/>
      <c r="G9" s="5">
        <v>8</v>
      </c>
      <c r="H9" s="4"/>
      <c r="I9" s="5">
        <v>4600534</v>
      </c>
      <c r="J9" s="4"/>
      <c r="K9" s="5">
        <v>0</v>
      </c>
      <c r="L9" s="4"/>
      <c r="M9" s="5">
        <v>4600534</v>
      </c>
      <c r="N9" s="4"/>
      <c r="O9" s="5">
        <v>4600534</v>
      </c>
      <c r="P9" s="4"/>
      <c r="Q9" s="5">
        <v>0</v>
      </c>
      <c r="S9" s="5">
        <v>4600534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4607184</v>
      </c>
      <c r="J10" s="4"/>
      <c r="K10" s="11">
        <f>SUM(K8:K9)</f>
        <v>0</v>
      </c>
      <c r="L10" s="4"/>
      <c r="M10" s="11">
        <f>SUM(M8:M9)</f>
        <v>4607184</v>
      </c>
      <c r="N10" s="4"/>
      <c r="O10" s="11">
        <f>SUM(O8:O9)</f>
        <v>4613834</v>
      </c>
      <c r="P10" s="4"/>
      <c r="Q10" s="11">
        <f>SUM(Q8:Q9)</f>
        <v>0</v>
      </c>
      <c r="S10" s="11">
        <f>SUM(S8:S9)</f>
        <v>4613834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I11" sqref="I11"/>
    </sheetView>
  </sheetViews>
  <sheetFormatPr defaultRowHeight="24"/>
  <cols>
    <col min="1" max="1" width="12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5" t="s">
        <v>3</v>
      </c>
      <c r="C6" s="16" t="s">
        <v>70</v>
      </c>
      <c r="D6" s="16" t="s">
        <v>70</v>
      </c>
      <c r="E6" s="16" t="s">
        <v>70</v>
      </c>
      <c r="F6" s="16" t="s">
        <v>70</v>
      </c>
      <c r="G6" s="16" t="s">
        <v>70</v>
      </c>
      <c r="I6" s="16" t="s">
        <v>62</v>
      </c>
      <c r="J6" s="16" t="s">
        <v>62</v>
      </c>
      <c r="K6" s="16" t="s">
        <v>62</v>
      </c>
      <c r="L6" s="16" t="s">
        <v>62</v>
      </c>
      <c r="M6" s="16" t="s">
        <v>62</v>
      </c>
      <c r="O6" s="16" t="s">
        <v>63</v>
      </c>
      <c r="P6" s="16" t="s">
        <v>63</v>
      </c>
      <c r="Q6" s="16" t="s">
        <v>63</v>
      </c>
      <c r="R6" s="16" t="s">
        <v>63</v>
      </c>
      <c r="S6" s="16" t="s">
        <v>63</v>
      </c>
    </row>
    <row r="7" spans="1:19" ht="24.75">
      <c r="A7" s="16" t="s">
        <v>3</v>
      </c>
      <c r="C7" s="16" t="s">
        <v>71</v>
      </c>
      <c r="E7" s="16" t="s">
        <v>72</v>
      </c>
      <c r="G7" s="16" t="s">
        <v>73</v>
      </c>
      <c r="I7" s="16" t="s">
        <v>74</v>
      </c>
      <c r="K7" s="16" t="s">
        <v>67</v>
      </c>
      <c r="M7" s="16" t="s">
        <v>75</v>
      </c>
      <c r="O7" s="16" t="s">
        <v>74</v>
      </c>
      <c r="Q7" s="16" t="s">
        <v>67</v>
      </c>
      <c r="S7" s="16" t="s">
        <v>75</v>
      </c>
    </row>
    <row r="8" spans="1:19">
      <c r="A8" s="1" t="s">
        <v>24</v>
      </c>
      <c r="C8" s="4" t="s">
        <v>76</v>
      </c>
      <c r="D8" s="4"/>
      <c r="E8" s="5">
        <v>27657</v>
      </c>
      <c r="F8" s="4"/>
      <c r="G8" s="5">
        <v>6130</v>
      </c>
      <c r="H8" s="4"/>
      <c r="I8" s="5">
        <v>169537410</v>
      </c>
      <c r="J8" s="4"/>
      <c r="K8" s="5">
        <v>10152594</v>
      </c>
      <c r="L8" s="4"/>
      <c r="M8" s="5">
        <f>I8-K8</f>
        <v>159384816</v>
      </c>
      <c r="N8" s="4"/>
      <c r="O8" s="5">
        <v>169537410</v>
      </c>
      <c r="P8" s="4"/>
      <c r="Q8" s="5">
        <v>10152594</v>
      </c>
      <c r="R8" s="4"/>
      <c r="S8" s="5">
        <f>O8-Q8</f>
        <v>159384816</v>
      </c>
    </row>
    <row r="9" spans="1:19">
      <c r="A9" s="1" t="s">
        <v>23</v>
      </c>
      <c r="C9" s="4" t="s">
        <v>77</v>
      </c>
      <c r="D9" s="4"/>
      <c r="E9" s="5">
        <v>27423</v>
      </c>
      <c r="F9" s="4"/>
      <c r="G9" s="5">
        <v>7554</v>
      </c>
      <c r="H9" s="4"/>
      <c r="I9" s="5">
        <v>207153342</v>
      </c>
      <c r="J9" s="4"/>
      <c r="K9" s="5">
        <v>12405190</v>
      </c>
      <c r="L9" s="4"/>
      <c r="M9" s="5">
        <f>I9-K9</f>
        <v>194748152</v>
      </c>
      <c r="N9" s="4"/>
      <c r="O9" s="5">
        <v>207153342</v>
      </c>
      <c r="P9" s="4"/>
      <c r="Q9" s="5">
        <v>12405190</v>
      </c>
      <c r="R9" s="4"/>
      <c r="S9" s="5">
        <f>O9-Q9</f>
        <v>194748152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376690752</v>
      </c>
      <c r="J10" s="4"/>
      <c r="K10" s="11">
        <f>SUM(K8:K9)</f>
        <v>22557784</v>
      </c>
      <c r="L10" s="4"/>
      <c r="M10" s="11">
        <f>SUM(M8:M9)</f>
        <v>354132968</v>
      </c>
      <c r="N10" s="4"/>
      <c r="O10" s="11">
        <f>SUM(O8:O9)</f>
        <v>376690752</v>
      </c>
      <c r="P10" s="4"/>
      <c r="Q10" s="11">
        <f>SUM(Q8:Q9)</f>
        <v>22557784</v>
      </c>
      <c r="R10" s="4"/>
      <c r="S10" s="11">
        <f>SUM(S8:S9)</f>
        <v>354132968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2"/>
  <sheetViews>
    <sheetView rightToLeft="1" topLeftCell="A8" workbookViewId="0">
      <selection activeCell="M35" sqref="M35"/>
    </sheetView>
  </sheetViews>
  <sheetFormatPr defaultRowHeight="24"/>
  <cols>
    <col min="1" max="1" width="28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62</v>
      </c>
      <c r="D6" s="16" t="s">
        <v>62</v>
      </c>
      <c r="E6" s="16" t="s">
        <v>62</v>
      </c>
      <c r="F6" s="16" t="s">
        <v>62</v>
      </c>
      <c r="G6" s="16" t="s">
        <v>62</v>
      </c>
      <c r="H6" s="16" t="s">
        <v>62</v>
      </c>
      <c r="I6" s="16" t="s">
        <v>62</v>
      </c>
      <c r="K6" s="16" t="s">
        <v>63</v>
      </c>
      <c r="L6" s="16" t="s">
        <v>63</v>
      </c>
      <c r="M6" s="16" t="s">
        <v>63</v>
      </c>
      <c r="N6" s="16" t="s">
        <v>63</v>
      </c>
      <c r="O6" s="16" t="s">
        <v>63</v>
      </c>
      <c r="P6" s="16" t="s">
        <v>63</v>
      </c>
      <c r="Q6" s="16" t="s">
        <v>63</v>
      </c>
    </row>
    <row r="7" spans="1:17" ht="24.75">
      <c r="A7" s="16" t="s">
        <v>3</v>
      </c>
      <c r="C7" s="16" t="s">
        <v>7</v>
      </c>
      <c r="E7" s="16" t="s">
        <v>78</v>
      </c>
      <c r="G7" s="16" t="s">
        <v>79</v>
      </c>
      <c r="I7" s="16" t="s">
        <v>80</v>
      </c>
      <c r="K7" s="16" t="s">
        <v>7</v>
      </c>
      <c r="M7" s="16" t="s">
        <v>78</v>
      </c>
      <c r="O7" s="16" t="s">
        <v>79</v>
      </c>
      <c r="Q7" s="16" t="s">
        <v>80</v>
      </c>
    </row>
    <row r="8" spans="1:17">
      <c r="A8" s="1" t="s">
        <v>29</v>
      </c>
      <c r="C8" s="6">
        <v>1</v>
      </c>
      <c r="D8" s="6"/>
      <c r="E8" s="6">
        <v>25288</v>
      </c>
      <c r="F8" s="6"/>
      <c r="G8" s="6">
        <v>24986</v>
      </c>
      <c r="H8" s="6"/>
      <c r="I8" s="6">
        <f>E8-G8</f>
        <v>302</v>
      </c>
      <c r="J8" s="6"/>
      <c r="K8" s="6">
        <v>1</v>
      </c>
      <c r="L8" s="6"/>
      <c r="M8" s="6">
        <v>25288</v>
      </c>
      <c r="N8" s="6"/>
      <c r="O8" s="6">
        <v>24986</v>
      </c>
      <c r="P8" s="6"/>
      <c r="Q8" s="6">
        <f>M8-O8</f>
        <v>302</v>
      </c>
    </row>
    <row r="9" spans="1:17">
      <c r="A9" s="1" t="s">
        <v>26</v>
      </c>
      <c r="C9" s="6">
        <v>80000</v>
      </c>
      <c r="D9" s="6"/>
      <c r="E9" s="6">
        <v>2465244000</v>
      </c>
      <c r="F9" s="6"/>
      <c r="G9" s="6">
        <v>2453821008</v>
      </c>
      <c r="H9" s="6"/>
      <c r="I9" s="6">
        <f t="shared" ref="I9:I23" si="0">E9-G9</f>
        <v>11422992</v>
      </c>
      <c r="J9" s="6"/>
      <c r="K9" s="6">
        <v>80000</v>
      </c>
      <c r="L9" s="6"/>
      <c r="M9" s="6">
        <v>2465244000</v>
      </c>
      <c r="N9" s="6"/>
      <c r="O9" s="6">
        <v>2311632721</v>
      </c>
      <c r="P9" s="6"/>
      <c r="Q9" s="6">
        <f t="shared" ref="Q9:Q23" si="1">M9-O9</f>
        <v>153611279</v>
      </c>
    </row>
    <row r="10" spans="1:17">
      <c r="A10" s="1" t="s">
        <v>19</v>
      </c>
      <c r="C10" s="6">
        <v>150000</v>
      </c>
      <c r="D10" s="6"/>
      <c r="E10" s="6">
        <v>1656584325</v>
      </c>
      <c r="F10" s="6"/>
      <c r="G10" s="6">
        <v>1414528636</v>
      </c>
      <c r="H10" s="6"/>
      <c r="I10" s="6">
        <f t="shared" si="0"/>
        <v>242055689</v>
      </c>
      <c r="J10" s="6"/>
      <c r="K10" s="6">
        <v>150000</v>
      </c>
      <c r="L10" s="6"/>
      <c r="M10" s="6">
        <v>1656584325</v>
      </c>
      <c r="N10" s="6"/>
      <c r="O10" s="6">
        <v>1408553856</v>
      </c>
      <c r="P10" s="6"/>
      <c r="Q10" s="6">
        <f t="shared" si="1"/>
        <v>248030469</v>
      </c>
    </row>
    <row r="11" spans="1:17">
      <c r="A11" s="1" t="s">
        <v>23</v>
      </c>
      <c r="C11" s="6">
        <v>27423</v>
      </c>
      <c r="D11" s="6"/>
      <c r="E11" s="6">
        <v>1469305006</v>
      </c>
      <c r="F11" s="6"/>
      <c r="G11" s="6">
        <v>1616508105</v>
      </c>
      <c r="H11" s="6"/>
      <c r="I11" s="6">
        <f t="shared" si="0"/>
        <v>-147203099</v>
      </c>
      <c r="J11" s="6"/>
      <c r="K11" s="6">
        <v>27423</v>
      </c>
      <c r="L11" s="6"/>
      <c r="M11" s="6">
        <v>1469305006</v>
      </c>
      <c r="N11" s="6"/>
      <c r="O11" s="6">
        <v>1374765446</v>
      </c>
      <c r="P11" s="6"/>
      <c r="Q11" s="6">
        <f t="shared" si="1"/>
        <v>94539560</v>
      </c>
    </row>
    <row r="12" spans="1:17">
      <c r="A12" s="1" t="s">
        <v>27</v>
      </c>
      <c r="C12" s="6">
        <v>1921875</v>
      </c>
      <c r="D12" s="6"/>
      <c r="E12" s="6">
        <v>1986857437</v>
      </c>
      <c r="F12" s="6"/>
      <c r="G12" s="6">
        <v>2072538260</v>
      </c>
      <c r="H12" s="6"/>
      <c r="I12" s="6">
        <f t="shared" si="0"/>
        <v>-85680823</v>
      </c>
      <c r="J12" s="6"/>
      <c r="K12" s="6">
        <v>1921875</v>
      </c>
      <c r="L12" s="6"/>
      <c r="M12" s="6">
        <v>1986857437</v>
      </c>
      <c r="N12" s="6"/>
      <c r="O12" s="6">
        <v>2072538260</v>
      </c>
      <c r="P12" s="6"/>
      <c r="Q12" s="6">
        <f t="shared" si="1"/>
        <v>-85680823</v>
      </c>
    </row>
    <row r="13" spans="1:17">
      <c r="A13" s="1" t="s">
        <v>17</v>
      </c>
      <c r="C13" s="6">
        <v>69388</v>
      </c>
      <c r="D13" s="6"/>
      <c r="E13" s="6">
        <v>865638024</v>
      </c>
      <c r="F13" s="6"/>
      <c r="G13" s="6">
        <v>987187831</v>
      </c>
      <c r="H13" s="6"/>
      <c r="I13" s="6">
        <f t="shared" si="0"/>
        <v>-121549807</v>
      </c>
      <c r="J13" s="6"/>
      <c r="K13" s="6">
        <v>69388</v>
      </c>
      <c r="L13" s="6"/>
      <c r="M13" s="6">
        <v>865638024</v>
      </c>
      <c r="N13" s="6"/>
      <c r="O13" s="6">
        <v>741525600</v>
      </c>
      <c r="P13" s="6"/>
      <c r="Q13" s="6">
        <f t="shared" si="1"/>
        <v>124112424</v>
      </c>
    </row>
    <row r="14" spans="1:17">
      <c r="A14" s="1" t="s">
        <v>18</v>
      </c>
      <c r="C14" s="6">
        <v>50000</v>
      </c>
      <c r="D14" s="6"/>
      <c r="E14" s="6">
        <v>1791775125</v>
      </c>
      <c r="F14" s="6"/>
      <c r="G14" s="6">
        <v>1422026984</v>
      </c>
      <c r="H14" s="6"/>
      <c r="I14" s="6">
        <f t="shared" si="0"/>
        <v>369748141</v>
      </c>
      <c r="J14" s="6"/>
      <c r="K14" s="6">
        <v>50000</v>
      </c>
      <c r="L14" s="6"/>
      <c r="M14" s="6">
        <v>1791775125</v>
      </c>
      <c r="N14" s="6"/>
      <c r="O14" s="6">
        <v>1399650941</v>
      </c>
      <c r="P14" s="6"/>
      <c r="Q14" s="6">
        <f t="shared" si="1"/>
        <v>392124184</v>
      </c>
    </row>
    <row r="15" spans="1:17">
      <c r="A15" s="1" t="s">
        <v>28</v>
      </c>
      <c r="C15" s="6">
        <v>700000</v>
      </c>
      <c r="D15" s="6"/>
      <c r="E15" s="6">
        <v>5977222650</v>
      </c>
      <c r="F15" s="6"/>
      <c r="G15" s="6">
        <v>4063686480</v>
      </c>
      <c r="H15" s="6"/>
      <c r="I15" s="6">
        <f t="shared" si="0"/>
        <v>1913536170</v>
      </c>
      <c r="J15" s="6"/>
      <c r="K15" s="6">
        <v>700000</v>
      </c>
      <c r="L15" s="6"/>
      <c r="M15" s="6">
        <v>5977222650</v>
      </c>
      <c r="N15" s="6"/>
      <c r="O15" s="6">
        <v>4063686480</v>
      </c>
      <c r="P15" s="6"/>
      <c r="Q15" s="6">
        <f t="shared" si="1"/>
        <v>1913536170</v>
      </c>
    </row>
    <row r="16" spans="1:17">
      <c r="A16" s="1" t="s">
        <v>21</v>
      </c>
      <c r="C16" s="6">
        <v>130000</v>
      </c>
      <c r="D16" s="6"/>
      <c r="E16" s="6">
        <v>1161746235</v>
      </c>
      <c r="F16" s="6"/>
      <c r="G16" s="6">
        <v>1095840720</v>
      </c>
      <c r="H16" s="6"/>
      <c r="I16" s="6">
        <f t="shared" si="0"/>
        <v>65905515</v>
      </c>
      <c r="J16" s="6"/>
      <c r="K16" s="6">
        <v>130000</v>
      </c>
      <c r="L16" s="6"/>
      <c r="M16" s="6">
        <v>1161746238</v>
      </c>
      <c r="N16" s="6"/>
      <c r="O16" s="6">
        <v>939351329</v>
      </c>
      <c r="P16" s="6"/>
      <c r="Q16" s="6">
        <f t="shared" si="1"/>
        <v>222394909</v>
      </c>
    </row>
    <row r="17" spans="1:17">
      <c r="A17" s="1" t="s">
        <v>20</v>
      </c>
      <c r="C17" s="6">
        <v>120190</v>
      </c>
      <c r="D17" s="6"/>
      <c r="E17" s="6">
        <v>819597604</v>
      </c>
      <c r="F17" s="6"/>
      <c r="G17" s="6">
        <v>741938939</v>
      </c>
      <c r="H17" s="6"/>
      <c r="I17" s="6">
        <f t="shared" si="0"/>
        <v>77658665</v>
      </c>
      <c r="J17" s="6"/>
      <c r="K17" s="6">
        <v>120190</v>
      </c>
      <c r="L17" s="6"/>
      <c r="M17" s="6">
        <v>819597604</v>
      </c>
      <c r="N17" s="6"/>
      <c r="O17" s="6">
        <v>588533207</v>
      </c>
      <c r="P17" s="6"/>
      <c r="Q17" s="6">
        <f t="shared" si="1"/>
        <v>231064397</v>
      </c>
    </row>
    <row r="18" spans="1:17">
      <c r="A18" s="1" t="s">
        <v>16</v>
      </c>
      <c r="C18" s="6">
        <v>50000</v>
      </c>
      <c r="D18" s="6"/>
      <c r="E18" s="6">
        <v>1124270550</v>
      </c>
      <c r="F18" s="6"/>
      <c r="G18" s="6">
        <v>870715070</v>
      </c>
      <c r="H18" s="6"/>
      <c r="I18" s="6">
        <f t="shared" si="0"/>
        <v>253555480</v>
      </c>
      <c r="J18" s="6"/>
      <c r="K18" s="6">
        <v>50000</v>
      </c>
      <c r="L18" s="6"/>
      <c r="M18" s="6">
        <v>1124270550</v>
      </c>
      <c r="N18" s="6"/>
      <c r="O18" s="6">
        <v>651707568</v>
      </c>
      <c r="P18" s="6"/>
      <c r="Q18" s="6">
        <f t="shared" si="1"/>
        <v>472562982</v>
      </c>
    </row>
    <row r="19" spans="1:17">
      <c r="A19" s="1" t="s">
        <v>15</v>
      </c>
      <c r="C19" s="6">
        <v>350000</v>
      </c>
      <c r="D19" s="6"/>
      <c r="E19" s="6">
        <v>2268422103</v>
      </c>
      <c r="F19" s="6"/>
      <c r="G19" s="6">
        <v>2198587505</v>
      </c>
      <c r="H19" s="6"/>
      <c r="I19" s="6">
        <f t="shared" si="0"/>
        <v>69834598</v>
      </c>
      <c r="J19" s="6"/>
      <c r="K19" s="6">
        <v>350000</v>
      </c>
      <c r="L19" s="6"/>
      <c r="M19" s="6">
        <v>2268422100</v>
      </c>
      <c r="N19" s="6"/>
      <c r="O19" s="6">
        <v>1736676488</v>
      </c>
      <c r="P19" s="6"/>
      <c r="Q19" s="6">
        <f t="shared" si="1"/>
        <v>531745612</v>
      </c>
    </row>
    <row r="20" spans="1:17">
      <c r="A20" s="1" t="s">
        <v>25</v>
      </c>
      <c r="C20" s="6">
        <v>200000</v>
      </c>
      <c r="D20" s="6"/>
      <c r="E20" s="6">
        <v>2495065500</v>
      </c>
      <c r="F20" s="6"/>
      <c r="G20" s="6">
        <v>2455593860</v>
      </c>
      <c r="H20" s="6"/>
      <c r="I20" s="6">
        <f t="shared" si="0"/>
        <v>39471640</v>
      </c>
      <c r="J20" s="6"/>
      <c r="K20" s="6">
        <v>200000</v>
      </c>
      <c r="L20" s="6"/>
      <c r="M20" s="6">
        <v>2495065500</v>
      </c>
      <c r="N20" s="6"/>
      <c r="O20" s="6">
        <v>2260840231</v>
      </c>
      <c r="P20" s="6"/>
      <c r="Q20" s="6">
        <f t="shared" si="1"/>
        <v>234225269</v>
      </c>
    </row>
    <row r="21" spans="1:17">
      <c r="A21" s="1" t="s">
        <v>22</v>
      </c>
      <c r="C21" s="6">
        <v>0</v>
      </c>
      <c r="D21" s="6"/>
      <c r="E21" s="6">
        <v>0</v>
      </c>
      <c r="F21" s="6"/>
      <c r="G21" s="6">
        <v>131646226</v>
      </c>
      <c r="H21" s="6"/>
      <c r="I21" s="6">
        <f t="shared" si="0"/>
        <v>-131646226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f t="shared" si="1"/>
        <v>0</v>
      </c>
    </row>
    <row r="22" spans="1:17">
      <c r="A22" s="1" t="s">
        <v>24</v>
      </c>
      <c r="C22" s="6">
        <v>0</v>
      </c>
      <c r="D22" s="6"/>
      <c r="E22" s="6">
        <v>0</v>
      </c>
      <c r="F22" s="6"/>
      <c r="G22" s="6">
        <v>173055464</v>
      </c>
      <c r="H22" s="6"/>
      <c r="I22" s="6">
        <f t="shared" si="0"/>
        <v>-173055464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f t="shared" si="1"/>
        <v>0</v>
      </c>
    </row>
    <row r="23" spans="1:17">
      <c r="A23" s="1" t="s">
        <v>40</v>
      </c>
      <c r="C23" s="6">
        <v>17415</v>
      </c>
      <c r="D23" s="6"/>
      <c r="E23" s="6">
        <v>15092063618</v>
      </c>
      <c r="F23" s="6"/>
      <c r="G23" s="6">
        <v>15011622279</v>
      </c>
      <c r="H23" s="6"/>
      <c r="I23" s="6">
        <f t="shared" si="0"/>
        <v>80441339</v>
      </c>
      <c r="J23" s="6"/>
      <c r="K23" s="6">
        <v>17415</v>
      </c>
      <c r="L23" s="6"/>
      <c r="M23" s="6">
        <v>15092063618</v>
      </c>
      <c r="N23" s="6"/>
      <c r="O23" s="6">
        <v>14761958359</v>
      </c>
      <c r="P23" s="6"/>
      <c r="Q23" s="6">
        <f t="shared" si="1"/>
        <v>330105259</v>
      </c>
    </row>
    <row r="24" spans="1:17" ht="24.75" thickBot="1">
      <c r="C24" s="6"/>
      <c r="D24" s="6"/>
      <c r="E24" s="14">
        <f>SUM(E8:E23)</f>
        <v>39173817465</v>
      </c>
      <c r="F24" s="6"/>
      <c r="G24" s="14">
        <f>SUM(G8:G23)</f>
        <v>36709322353</v>
      </c>
      <c r="H24" s="6"/>
      <c r="I24" s="14">
        <f>SUM(I8:I23)</f>
        <v>2464495112</v>
      </c>
      <c r="J24" s="6"/>
      <c r="K24" s="6"/>
      <c r="L24" s="6"/>
      <c r="M24" s="14">
        <f>SUM(M8:M23)</f>
        <v>39173817465</v>
      </c>
      <c r="N24" s="6"/>
      <c r="O24" s="14">
        <f>SUM(O8:O23)</f>
        <v>34311445472</v>
      </c>
      <c r="P24" s="6"/>
      <c r="Q24" s="14">
        <f>SUM(Q8:Q23)</f>
        <v>4862371993</v>
      </c>
    </row>
    <row r="25" spans="1:17" ht="24.75" thickTop="1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G26" s="3"/>
      <c r="I26" s="3"/>
      <c r="O26" s="3"/>
      <c r="Q26" s="3"/>
    </row>
    <row r="27" spans="1:17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30" spans="1:17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G31" s="3"/>
      <c r="I31" s="3"/>
      <c r="O31" s="3"/>
      <c r="Q31" s="3"/>
    </row>
    <row r="32" spans="1:17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6"/>
  <sheetViews>
    <sheetView rightToLeft="1" workbookViewId="0">
      <selection activeCell="O25" sqref="O25"/>
    </sheetView>
  </sheetViews>
  <sheetFormatPr defaultRowHeight="24"/>
  <cols>
    <col min="1" max="1" width="28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62</v>
      </c>
      <c r="D6" s="16" t="s">
        <v>62</v>
      </c>
      <c r="E6" s="16" t="s">
        <v>62</v>
      </c>
      <c r="F6" s="16" t="s">
        <v>62</v>
      </c>
      <c r="G6" s="16" t="s">
        <v>62</v>
      </c>
      <c r="H6" s="16" t="s">
        <v>62</v>
      </c>
      <c r="I6" s="16" t="s">
        <v>62</v>
      </c>
      <c r="K6" s="16" t="s">
        <v>63</v>
      </c>
      <c r="L6" s="16" t="s">
        <v>63</v>
      </c>
      <c r="M6" s="16" t="s">
        <v>63</v>
      </c>
      <c r="N6" s="16" t="s">
        <v>63</v>
      </c>
      <c r="O6" s="16" t="s">
        <v>63</v>
      </c>
      <c r="P6" s="16" t="s">
        <v>63</v>
      </c>
      <c r="Q6" s="16" t="s">
        <v>63</v>
      </c>
    </row>
    <row r="7" spans="1:17" ht="24.75">
      <c r="A7" s="16" t="s">
        <v>3</v>
      </c>
      <c r="C7" s="16" t="s">
        <v>7</v>
      </c>
      <c r="E7" s="16" t="s">
        <v>78</v>
      </c>
      <c r="G7" s="16" t="s">
        <v>79</v>
      </c>
      <c r="I7" s="16" t="s">
        <v>81</v>
      </c>
      <c r="K7" s="16" t="s">
        <v>7</v>
      </c>
      <c r="M7" s="16" t="s">
        <v>78</v>
      </c>
      <c r="O7" s="16" t="s">
        <v>79</v>
      </c>
      <c r="Q7" s="16" t="s">
        <v>81</v>
      </c>
    </row>
    <row r="8" spans="1:17">
      <c r="A8" s="1" t="s">
        <v>29</v>
      </c>
      <c r="C8" s="5">
        <v>11852</v>
      </c>
      <c r="D8" s="4"/>
      <c r="E8" s="5">
        <v>311156811</v>
      </c>
      <c r="F8" s="4"/>
      <c r="G8" s="5">
        <v>296134072</v>
      </c>
      <c r="H8" s="4"/>
      <c r="I8" s="5">
        <f>E8-G8</f>
        <v>15022739</v>
      </c>
      <c r="J8" s="4"/>
      <c r="K8" s="5">
        <v>11852</v>
      </c>
      <c r="L8" s="4"/>
      <c r="M8" s="5">
        <v>311156811</v>
      </c>
      <c r="N8" s="4"/>
      <c r="O8" s="5">
        <v>296134072</v>
      </c>
      <c r="P8" s="4"/>
      <c r="Q8" s="5">
        <f>M8-O8</f>
        <v>15022739</v>
      </c>
    </row>
    <row r="9" spans="1:17">
      <c r="A9" s="1" t="s">
        <v>24</v>
      </c>
      <c r="C9" s="5">
        <v>27657</v>
      </c>
      <c r="D9" s="4"/>
      <c r="E9" s="5">
        <v>824773228</v>
      </c>
      <c r="F9" s="4"/>
      <c r="G9" s="5">
        <v>718733847</v>
      </c>
      <c r="H9" s="4"/>
      <c r="I9" s="5">
        <f t="shared" ref="I9:I20" si="0">E9-G9</f>
        <v>106039381</v>
      </c>
      <c r="J9" s="4"/>
      <c r="K9" s="5">
        <v>27657</v>
      </c>
      <c r="L9" s="4"/>
      <c r="M9" s="5">
        <v>824773228</v>
      </c>
      <c r="N9" s="4"/>
      <c r="O9" s="5">
        <v>718733847</v>
      </c>
      <c r="P9" s="4"/>
      <c r="Q9" s="5">
        <f t="shared" ref="Q9:Q20" si="1">M9-O9</f>
        <v>106039381</v>
      </c>
    </row>
    <row r="10" spans="1:17">
      <c r="A10" s="1" t="s">
        <v>16</v>
      </c>
      <c r="C10" s="5">
        <v>15237</v>
      </c>
      <c r="D10" s="4"/>
      <c r="E10" s="5">
        <v>347721361</v>
      </c>
      <c r="F10" s="4"/>
      <c r="G10" s="5">
        <v>198601366</v>
      </c>
      <c r="H10" s="4"/>
      <c r="I10" s="5">
        <f t="shared" si="0"/>
        <v>149119995</v>
      </c>
      <c r="J10" s="4"/>
      <c r="K10" s="5">
        <v>15237</v>
      </c>
      <c r="L10" s="4"/>
      <c r="M10" s="5">
        <v>347721361</v>
      </c>
      <c r="N10" s="4"/>
      <c r="O10" s="5">
        <v>198601366</v>
      </c>
      <c r="P10" s="4"/>
      <c r="Q10" s="5">
        <f t="shared" si="1"/>
        <v>149119995</v>
      </c>
    </row>
    <row r="11" spans="1:17">
      <c r="A11" s="1" t="s">
        <v>15</v>
      </c>
      <c r="C11" s="5">
        <v>101858</v>
      </c>
      <c r="D11" s="4"/>
      <c r="E11" s="5">
        <v>707341661</v>
      </c>
      <c r="F11" s="4"/>
      <c r="G11" s="5">
        <v>505412553</v>
      </c>
      <c r="H11" s="4"/>
      <c r="I11" s="5">
        <f t="shared" si="0"/>
        <v>201929108</v>
      </c>
      <c r="J11" s="4"/>
      <c r="K11" s="5">
        <v>101858</v>
      </c>
      <c r="L11" s="4"/>
      <c r="M11" s="5">
        <v>707341661</v>
      </c>
      <c r="N11" s="4"/>
      <c r="O11" s="5">
        <v>505412553</v>
      </c>
      <c r="P11" s="4"/>
      <c r="Q11" s="5">
        <f t="shared" si="1"/>
        <v>201929108</v>
      </c>
    </row>
    <row r="12" spans="1:17">
      <c r="A12" s="1" t="s">
        <v>25</v>
      </c>
      <c r="C12" s="5">
        <v>76669</v>
      </c>
      <c r="D12" s="4"/>
      <c r="E12" s="5">
        <v>977810477</v>
      </c>
      <c r="F12" s="4"/>
      <c r="G12" s="5">
        <v>866681798</v>
      </c>
      <c r="H12" s="4"/>
      <c r="I12" s="5">
        <f t="shared" si="0"/>
        <v>111128679</v>
      </c>
      <c r="J12" s="4"/>
      <c r="K12" s="5">
        <v>76669</v>
      </c>
      <c r="L12" s="4"/>
      <c r="M12" s="5">
        <v>977810477</v>
      </c>
      <c r="N12" s="4"/>
      <c r="O12" s="5">
        <v>866681798</v>
      </c>
      <c r="P12" s="4"/>
      <c r="Q12" s="5">
        <f t="shared" si="1"/>
        <v>111128679</v>
      </c>
    </row>
    <row r="13" spans="1:17">
      <c r="A13" s="1" t="s">
        <v>26</v>
      </c>
      <c r="C13" s="5">
        <v>4060</v>
      </c>
      <c r="D13" s="4"/>
      <c r="E13" s="5">
        <v>128985547</v>
      </c>
      <c r="F13" s="4"/>
      <c r="G13" s="5">
        <v>117315361</v>
      </c>
      <c r="H13" s="4"/>
      <c r="I13" s="5">
        <f t="shared" si="0"/>
        <v>11670186</v>
      </c>
      <c r="J13" s="4"/>
      <c r="K13" s="5">
        <v>4060</v>
      </c>
      <c r="L13" s="4"/>
      <c r="M13" s="5">
        <v>128985547</v>
      </c>
      <c r="N13" s="4"/>
      <c r="O13" s="5">
        <v>117315361</v>
      </c>
      <c r="P13" s="4"/>
      <c r="Q13" s="5">
        <f t="shared" si="1"/>
        <v>11670186</v>
      </c>
    </row>
    <row r="14" spans="1:17">
      <c r="A14" s="1" t="s">
        <v>22</v>
      </c>
      <c r="C14" s="5">
        <v>39104</v>
      </c>
      <c r="D14" s="4"/>
      <c r="E14" s="5">
        <v>1103314381</v>
      </c>
      <c r="F14" s="4"/>
      <c r="G14" s="5">
        <v>929929829</v>
      </c>
      <c r="H14" s="4"/>
      <c r="I14" s="5">
        <f t="shared" si="0"/>
        <v>173384552</v>
      </c>
      <c r="J14" s="4"/>
      <c r="K14" s="5">
        <v>39104</v>
      </c>
      <c r="L14" s="4"/>
      <c r="M14" s="5">
        <v>1103314381</v>
      </c>
      <c r="N14" s="4"/>
      <c r="O14" s="5">
        <v>929929829</v>
      </c>
      <c r="P14" s="4"/>
      <c r="Q14" s="5">
        <f t="shared" si="1"/>
        <v>173384552</v>
      </c>
    </row>
    <row r="15" spans="1:17">
      <c r="A15" s="1" t="s">
        <v>30</v>
      </c>
      <c r="C15" s="5">
        <v>13047</v>
      </c>
      <c r="D15" s="4"/>
      <c r="E15" s="5">
        <v>215470753</v>
      </c>
      <c r="F15" s="4"/>
      <c r="G15" s="5">
        <v>155298441</v>
      </c>
      <c r="H15" s="4"/>
      <c r="I15" s="5">
        <f t="shared" si="0"/>
        <v>60172312</v>
      </c>
      <c r="J15" s="4"/>
      <c r="K15" s="5">
        <v>13047</v>
      </c>
      <c r="L15" s="4"/>
      <c r="M15" s="5">
        <v>215470753</v>
      </c>
      <c r="N15" s="4"/>
      <c r="O15" s="5">
        <v>155298441</v>
      </c>
      <c r="P15" s="4"/>
      <c r="Q15" s="5">
        <f t="shared" si="1"/>
        <v>60172312</v>
      </c>
    </row>
    <row r="16" spans="1:17">
      <c r="A16" s="1" t="s">
        <v>19</v>
      </c>
      <c r="C16" s="5">
        <v>29774</v>
      </c>
      <c r="D16" s="4"/>
      <c r="E16" s="5">
        <v>340750091</v>
      </c>
      <c r="F16" s="4"/>
      <c r="G16" s="5">
        <v>279588551</v>
      </c>
      <c r="H16" s="4"/>
      <c r="I16" s="5">
        <f t="shared" si="0"/>
        <v>61161540</v>
      </c>
      <c r="J16" s="4"/>
      <c r="K16" s="5">
        <v>29774</v>
      </c>
      <c r="L16" s="4"/>
      <c r="M16" s="5">
        <v>340750091</v>
      </c>
      <c r="N16" s="4"/>
      <c r="O16" s="5">
        <v>279588551</v>
      </c>
      <c r="P16" s="4"/>
      <c r="Q16" s="5">
        <f t="shared" si="1"/>
        <v>61161540</v>
      </c>
    </row>
    <row r="17" spans="1:18">
      <c r="A17" s="1" t="s">
        <v>17</v>
      </c>
      <c r="C17" s="5">
        <v>61413</v>
      </c>
      <c r="D17" s="4"/>
      <c r="E17" s="5">
        <v>779201034</v>
      </c>
      <c r="F17" s="4"/>
      <c r="G17" s="5">
        <v>656299527</v>
      </c>
      <c r="H17" s="4"/>
      <c r="I17" s="5">
        <f t="shared" si="0"/>
        <v>122901507</v>
      </c>
      <c r="J17" s="4"/>
      <c r="K17" s="5">
        <v>61413</v>
      </c>
      <c r="L17" s="4"/>
      <c r="M17" s="5">
        <v>779201034</v>
      </c>
      <c r="N17" s="4"/>
      <c r="O17" s="5">
        <v>656299527</v>
      </c>
      <c r="P17" s="4"/>
      <c r="Q17" s="5">
        <f t="shared" si="1"/>
        <v>122901507</v>
      </c>
    </row>
    <row r="18" spans="1:18">
      <c r="A18" s="1" t="s">
        <v>18</v>
      </c>
      <c r="C18" s="5">
        <v>7803</v>
      </c>
      <c r="D18" s="4"/>
      <c r="E18" s="5">
        <v>272363395</v>
      </c>
      <c r="F18" s="4"/>
      <c r="G18" s="5">
        <v>218429525</v>
      </c>
      <c r="H18" s="4"/>
      <c r="I18" s="5">
        <f t="shared" si="0"/>
        <v>53933870</v>
      </c>
      <c r="J18" s="4"/>
      <c r="K18" s="5">
        <v>7803</v>
      </c>
      <c r="L18" s="4"/>
      <c r="M18" s="5">
        <v>272363395</v>
      </c>
      <c r="N18" s="4"/>
      <c r="O18" s="5">
        <v>218429525</v>
      </c>
      <c r="P18" s="4"/>
      <c r="Q18" s="5">
        <f t="shared" si="1"/>
        <v>53933870</v>
      </c>
    </row>
    <row r="19" spans="1:18">
      <c r="A19" s="1" t="s">
        <v>82</v>
      </c>
      <c r="C19" s="5">
        <v>0</v>
      </c>
      <c r="D19" s="4"/>
      <c r="E19" s="5">
        <v>0</v>
      </c>
      <c r="F19" s="4"/>
      <c r="G19" s="5">
        <v>0</v>
      </c>
      <c r="H19" s="4"/>
      <c r="I19" s="5">
        <f t="shared" si="0"/>
        <v>0</v>
      </c>
      <c r="J19" s="4"/>
      <c r="K19" s="5">
        <v>163</v>
      </c>
      <c r="L19" s="4"/>
      <c r="M19" s="5">
        <v>11901153</v>
      </c>
      <c r="N19" s="4"/>
      <c r="O19" s="5">
        <v>11896482</v>
      </c>
      <c r="P19" s="4"/>
      <c r="Q19" s="5">
        <f t="shared" si="1"/>
        <v>4671</v>
      </c>
    </row>
    <row r="20" spans="1:18">
      <c r="A20" s="1" t="s">
        <v>40</v>
      </c>
      <c r="C20" s="5">
        <v>4711</v>
      </c>
      <c r="D20" s="4"/>
      <c r="E20" s="5">
        <v>4082772469</v>
      </c>
      <c r="F20" s="4"/>
      <c r="G20" s="5">
        <v>3965048114</v>
      </c>
      <c r="H20" s="4"/>
      <c r="I20" s="5">
        <f t="shared" si="0"/>
        <v>117724355</v>
      </c>
      <c r="J20" s="4"/>
      <c r="K20" s="5">
        <v>4711</v>
      </c>
      <c r="L20" s="4"/>
      <c r="M20" s="5">
        <v>4082772469</v>
      </c>
      <c r="N20" s="4"/>
      <c r="O20" s="5">
        <v>3965048114</v>
      </c>
      <c r="P20" s="4"/>
      <c r="Q20" s="5">
        <f t="shared" si="1"/>
        <v>117724355</v>
      </c>
    </row>
    <row r="21" spans="1:18" ht="24.75" thickBot="1">
      <c r="C21" s="4"/>
      <c r="D21" s="4"/>
      <c r="E21" s="11">
        <f>SUM(E8:E20)</f>
        <v>10091661208</v>
      </c>
      <c r="F21" s="4"/>
      <c r="G21" s="11">
        <f>SUM(G8:G20)</f>
        <v>8907472984</v>
      </c>
      <c r="H21" s="4"/>
      <c r="I21" s="11">
        <f>SUM(I8:I20)</f>
        <v>1184188224</v>
      </c>
      <c r="J21" s="4"/>
      <c r="K21" s="4"/>
      <c r="L21" s="4"/>
      <c r="M21" s="11">
        <f>SUM(M8:M20)</f>
        <v>10103562361</v>
      </c>
      <c r="N21" s="4"/>
      <c r="O21" s="11">
        <f>SUM(O8:O20)</f>
        <v>8919369466</v>
      </c>
      <c r="P21" s="4"/>
      <c r="Q21" s="11">
        <f>SUM(Q8:Q20)</f>
        <v>1184192895</v>
      </c>
    </row>
    <row r="22" spans="1:18" ht="24.75" thickTop="1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ref="R22" si="2">SUM(R8:R19)</f>
        <v>0</v>
      </c>
    </row>
    <row r="23" spans="1:18">
      <c r="Q23" s="3"/>
    </row>
    <row r="24" spans="1:18">
      <c r="Q24" s="3"/>
    </row>
    <row r="26" spans="1:18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2022-05-28T11:43:46Z</dcterms:created>
  <dcterms:modified xsi:type="dcterms:W3CDTF">2022-05-31T05:34:06Z</dcterms:modified>
</cp:coreProperties>
</file>