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فروردین\"/>
    </mc:Choice>
  </mc:AlternateContent>
  <xr:revisionPtr revIDLastSave="0" documentId="13_ncr:1_{C231741D-4E62-4E62-AFB9-6FBE502851CC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سهام" sheetId="1" r:id="rId1"/>
    <sheet name="اوراق مشارکت" sheetId="3" r:id="rId2"/>
    <sheet name="سپرده" sheetId="6" r:id="rId3"/>
    <sheet name="جمع درآمدها" sheetId="15" r:id="rId4"/>
    <sheet name="سود اوراق بهادار و سپرده بانکی" sheetId="7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1" l="1"/>
  <c r="I10" i="11"/>
  <c r="I11" i="11"/>
  <c r="I21" i="11" s="1"/>
  <c r="C7" i="15" s="1"/>
  <c r="I12" i="11"/>
  <c r="I13" i="11"/>
  <c r="I14" i="11"/>
  <c r="I15" i="11"/>
  <c r="I16" i="11"/>
  <c r="I17" i="11"/>
  <c r="I18" i="11"/>
  <c r="I19" i="11"/>
  <c r="I20" i="11"/>
  <c r="I8" i="11"/>
  <c r="C10" i="15"/>
  <c r="C9" i="15"/>
  <c r="C8" i="15"/>
  <c r="K9" i="13"/>
  <c r="K8" i="13"/>
  <c r="G9" i="13"/>
  <c r="G8" i="13"/>
  <c r="E9" i="13"/>
  <c r="I9" i="13"/>
  <c r="Q9" i="12"/>
  <c r="O9" i="12"/>
  <c r="M9" i="12"/>
  <c r="K9" i="12"/>
  <c r="C9" i="12"/>
  <c r="E9" i="12"/>
  <c r="G9" i="12"/>
  <c r="I9" i="12"/>
  <c r="S9" i="11"/>
  <c r="S10" i="11"/>
  <c r="S11" i="11"/>
  <c r="S12" i="11"/>
  <c r="S13" i="11"/>
  <c r="S14" i="11"/>
  <c r="S15" i="11"/>
  <c r="S16" i="11"/>
  <c r="S17" i="11"/>
  <c r="U17" i="11" s="1"/>
  <c r="S18" i="11"/>
  <c r="S19" i="11"/>
  <c r="S20" i="11"/>
  <c r="S8" i="11"/>
  <c r="S21" i="11" s="1"/>
  <c r="U11" i="11" s="1"/>
  <c r="E21" i="11"/>
  <c r="C21" i="11"/>
  <c r="G21" i="11"/>
  <c r="M21" i="11"/>
  <c r="O21" i="11"/>
  <c r="Q21" i="11"/>
  <c r="E9" i="10"/>
  <c r="G9" i="10"/>
  <c r="I9" i="10"/>
  <c r="M9" i="10"/>
  <c r="O9" i="10"/>
  <c r="Q9" i="10"/>
  <c r="F24" i="9"/>
  <c r="Q9" i="9"/>
  <c r="Q10" i="9"/>
  <c r="Q11" i="9"/>
  <c r="Q12" i="9"/>
  <c r="Q13" i="9"/>
  <c r="Q14" i="9"/>
  <c r="Q15" i="9"/>
  <c r="Q16" i="9"/>
  <c r="Q17" i="9"/>
  <c r="Q18" i="9"/>
  <c r="Q19" i="9"/>
  <c r="Q2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8" i="9"/>
  <c r="E21" i="9"/>
  <c r="G21" i="9"/>
  <c r="M21" i="9"/>
  <c r="O21" i="9"/>
  <c r="I9" i="7"/>
  <c r="K9" i="7"/>
  <c r="M9" i="7"/>
  <c r="O9" i="7"/>
  <c r="Q9" i="7"/>
  <c r="S9" i="7"/>
  <c r="K10" i="6"/>
  <c r="M10" i="6"/>
  <c r="O10" i="6"/>
  <c r="Q10" i="6"/>
  <c r="AK10" i="3"/>
  <c r="AI10" i="3"/>
  <c r="AG10" i="3"/>
  <c r="AA10" i="3"/>
  <c r="W10" i="3"/>
  <c r="S10" i="3"/>
  <c r="Q10" i="3"/>
  <c r="W22" i="1"/>
  <c r="U22" i="1"/>
  <c r="O22" i="1"/>
  <c r="K22" i="1"/>
  <c r="G22" i="1"/>
  <c r="E22" i="1"/>
  <c r="S10" i="6" l="1"/>
  <c r="C11" i="15"/>
  <c r="E10" i="15" s="1"/>
  <c r="E7" i="15"/>
  <c r="G11" i="15"/>
  <c r="E8" i="15"/>
  <c r="U18" i="11"/>
  <c r="U14" i="11"/>
  <c r="U10" i="11"/>
  <c r="U8" i="11"/>
  <c r="U21" i="11" s="1"/>
  <c r="U13" i="11"/>
  <c r="U9" i="11"/>
  <c r="U20" i="11"/>
  <c r="U16" i="11"/>
  <c r="U12" i="11"/>
  <c r="U19" i="11"/>
  <c r="U15" i="11"/>
  <c r="K11" i="11"/>
  <c r="K15" i="11"/>
  <c r="K19" i="11"/>
  <c r="K12" i="11"/>
  <c r="K16" i="11"/>
  <c r="K20" i="11"/>
  <c r="K9" i="11"/>
  <c r="K13" i="11"/>
  <c r="K8" i="11"/>
  <c r="K10" i="11"/>
  <c r="K14" i="11"/>
  <c r="K18" i="11"/>
  <c r="K17" i="11"/>
  <c r="I21" i="9"/>
  <c r="Q21" i="9"/>
  <c r="Y22" i="1"/>
  <c r="E9" i="15" l="1"/>
  <c r="E11" i="15"/>
  <c r="K21" i="11"/>
</calcChain>
</file>

<file path=xl/sharedStrings.xml><?xml version="1.0" encoding="utf-8"?>
<sst xmlns="http://schemas.openxmlformats.org/spreadsheetml/2006/main" count="401" uniqueCount="90">
  <si>
    <t>صندوق سرمایه گذاری تعالی دانش مالی اسلامی</t>
  </si>
  <si>
    <t>صورت وضعیت پورتفوی</t>
  </si>
  <si>
    <t>برای ماه منتهی به 1401/01/31</t>
  </si>
  <si>
    <t>نام شرکت</t>
  </si>
  <si>
    <t>1400/12/29</t>
  </si>
  <si>
    <t>تغییرات طی دوره</t>
  </si>
  <si>
    <t>1401/01/31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</si>
  <si>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</si>
  <si>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</si>
  <si>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</si>
  <si>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</si>
  <si>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</si>
  <si>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</si>
  <si>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</si>
  <si>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</si>
  <si>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</si>
  <si>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</si>
  <si>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پتروشیمی تندگویان</t>
  </si>
  <si>
    <t>سرمایه‌ گذاری‌ پارس‌ توشه‌</t>
  </si>
  <si>
    <t>سرمایه‌گذاری‌ سپه‌</t>
  </si>
  <si>
    <t>سیمان خوزستان</t>
  </si>
  <si>
    <t>سیمان ساوه</t>
  </si>
  <si>
    <t>فولاد مبارکه اصفهان</t>
  </si>
  <si>
    <t>سیمان‌ارومیه‌</t>
  </si>
  <si>
    <t>گسترش نفت و گاز پارسیان</t>
  </si>
  <si>
    <t>سرمایه گذاری صدرتامین</t>
  </si>
  <si>
    <t>پویا زرکان آق دره</t>
  </si>
  <si>
    <t>صندوق پالایشی یکم-سهام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</si>
  <si>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</si>
  <si>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</si>
  <si>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</si>
  <si>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</si>
  <si>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</si>
  <si>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</si>
  <si>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</si>
  <si>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</si>
  <si>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</si>
  <si>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</si>
  <si>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</si>
  <si>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</si>
  <si>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</si>
  <si>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</si>
  <si>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</si>
  <si>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</si>
  <si>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</si>
  <si>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</si>
  <si>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</si>
  <si>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</si>
  <si>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</si>
  <si>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</si>
  <si>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</si>
  <si>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</si>
  <si>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</si>
  <si>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</si>
  <si>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</si>
  <si>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</si>
  <si>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</si>
  <si>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</si>
  <si>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</si>
  <si>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</si>
  <si>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</si>
  <si>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</si>
  <si>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</si>
  <si>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</si>
  <si>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</si>
  <si>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</si>
  <si>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</si>
  <si>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</si>
  <si>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</si>
  <si>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</si>
  <si>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</si>
  <si>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</si>
  <si>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</si>
  <si>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</si>
  <si>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</si>
  <si>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</si>
  <si>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</si>
  <si>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</si>
  <si>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</si>
  <si>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</si>
  <si>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</si>
  <si>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</si>
  <si>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</si>
  <si>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</si>
  <si>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</si>
  <si>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</si>
  <si>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1401/01/01</t>
  </si>
  <si>
    <t>-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</si>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</sst>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00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" fontId="2" fillId="0" borderId="2" xfId="0" applyNumberFormat="1" applyFont="1" applyBorder="1"/>
    <xf numFmtId="10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26"/>
  <sheetViews>
    <sheetView rightToLeft="1" topLeftCell="A7" workbookViewId="0">
      <selection activeCell="P23" sqref="P23"/>
    </sheetView>
  </sheetViews>
  <sheetFormatPr defaultRowHeight="24"/>
  <cols>
    <col min="1" max="1" width="30.42578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6.5703125" style="1" bestFit="1" customWidth="1"/>
    <col min="14" max="14" width="1" style="1" customWidth="1"/>
    <col min="15" max="15" width="12.85546875" style="1" customWidth="1"/>
    <col min="16" max="16" width="2.28515625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24.75">
      <c r="A6" s="6" t="s">
        <v>3</v>
      </c>
      <c r="C6" s="7" t="s">
        <v>86</v>
      </c>
      <c r="D6" s="7" t="s">
        <v>4</v>
      </c>
      <c r="E6" s="7" t="s">
        <v>4</v>
      </c>
      <c r="F6" s="7" t="s">
        <v>4</v>
      </c>
      <c r="G6" s="7" t="s">
        <v>4</v>
      </c>
      <c r="I6" s="7" t="s">
        <v>5</v>
      </c>
      <c r="J6" s="7" t="s">
        <v>5</v>
      </c>
      <c r="K6" s="7" t="s">
        <v>5</v>
      </c>
      <c r="L6" s="7" t="s">
        <v>5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  <c r="T6" s="7" t="s">
        <v>6</v>
      </c>
      <c r="U6" s="7" t="s">
        <v>6</v>
      </c>
      <c r="V6" s="7" t="s">
        <v>6</v>
      </c>
      <c r="W6" s="7" t="s">
        <v>6</v>
      </c>
      <c r="X6" s="7" t="s">
        <v>6</v>
      </c>
      <c r="Y6" s="7" t="s">
        <v>6</v>
      </c>
    </row>
    <row r="7" spans="1:25" ht="24.75">
      <c r="A7" s="6" t="s">
        <v>3</v>
      </c>
      <c r="C7" s="6" t="s">
        <v>7</v>
      </c>
      <c r="E7" s="6" t="s">
        <v>8</v>
      </c>
      <c r="G7" s="6" t="s">
        <v>9</v>
      </c>
      <c r="I7" s="7" t="s">
        <v>10</v>
      </c>
      <c r="J7" s="7" t="s">
        <v>10</v>
      </c>
      <c r="K7" s="7" t="s">
        <v>10</v>
      </c>
      <c r="M7" s="7" t="s">
        <v>11</v>
      </c>
      <c r="N7" s="7" t="s">
        <v>11</v>
      </c>
      <c r="O7" s="7" t="s">
        <v>11</v>
      </c>
      <c r="Q7" s="6" t="s">
        <v>7</v>
      </c>
      <c r="S7" s="6" t="s">
        <v>12</v>
      </c>
      <c r="U7" s="6" t="s">
        <v>8</v>
      </c>
      <c r="W7" s="6" t="s">
        <v>9</v>
      </c>
      <c r="Y7" s="6" t="s">
        <v>13</v>
      </c>
    </row>
    <row r="8" spans="1:25" ht="24.75">
      <c r="A8" s="7" t="s">
        <v>3</v>
      </c>
      <c r="C8" s="7" t="s">
        <v>7</v>
      </c>
      <c r="E8" s="7" t="s">
        <v>8</v>
      </c>
      <c r="G8" s="7" t="s">
        <v>9</v>
      </c>
      <c r="I8" s="7" t="s">
        <v>7</v>
      </c>
      <c r="K8" s="7" t="s">
        <v>8</v>
      </c>
      <c r="M8" s="7" t="s">
        <v>7</v>
      </c>
      <c r="O8" s="7" t="s">
        <v>14</v>
      </c>
      <c r="Q8" s="7" t="s">
        <v>7</v>
      </c>
      <c r="S8" s="7" t="s">
        <v>12</v>
      </c>
      <c r="U8" s="7" t="s">
        <v>8</v>
      </c>
      <c r="W8" s="7" t="s">
        <v>9</v>
      </c>
      <c r="Y8" s="7" t="s">
        <v>13</v>
      </c>
    </row>
    <row r="9" spans="1:25">
      <c r="A9" s="1" t="s">
        <v>15</v>
      </c>
      <c r="C9" s="12">
        <v>231698</v>
      </c>
      <c r="D9" s="12"/>
      <c r="E9" s="12">
        <v>1495838944</v>
      </c>
      <c r="F9" s="12"/>
      <c r="G9" s="12">
        <v>1545443153.1989999</v>
      </c>
      <c r="H9" s="12"/>
      <c r="I9" s="12">
        <v>220160</v>
      </c>
      <c r="J9" s="12"/>
      <c r="K9" s="12">
        <v>696645888</v>
      </c>
      <c r="L9" s="12"/>
      <c r="M9" s="12">
        <v>0</v>
      </c>
      <c r="N9" s="12"/>
      <c r="O9" s="12">
        <v>0</v>
      </c>
      <c r="P9" s="12"/>
      <c r="Q9" s="12">
        <v>451858</v>
      </c>
      <c r="R9" s="12"/>
      <c r="S9" s="12">
        <v>6020</v>
      </c>
      <c r="T9" s="12"/>
      <c r="U9" s="12">
        <v>2192484832</v>
      </c>
      <c r="V9" s="12"/>
      <c r="W9" s="12">
        <v>2704000058.2979999</v>
      </c>
      <c r="X9" s="5"/>
      <c r="Y9" s="10">
        <v>7.393034276304937E-2</v>
      </c>
    </row>
    <row r="10" spans="1:25">
      <c r="A10" s="1" t="s">
        <v>16</v>
      </c>
      <c r="C10" s="12">
        <v>16110</v>
      </c>
      <c r="D10" s="12"/>
      <c r="E10" s="12">
        <v>598396894</v>
      </c>
      <c r="F10" s="12"/>
      <c r="G10" s="12">
        <v>606936114.45000005</v>
      </c>
      <c r="H10" s="12"/>
      <c r="I10" s="12">
        <v>9985</v>
      </c>
      <c r="J10" s="12"/>
      <c r="K10" s="12">
        <v>398671261</v>
      </c>
      <c r="L10" s="12"/>
      <c r="M10" s="12">
        <v>0</v>
      </c>
      <c r="N10" s="12"/>
      <c r="O10" s="12">
        <v>0</v>
      </c>
      <c r="P10" s="12"/>
      <c r="Q10" s="12">
        <v>26095</v>
      </c>
      <c r="R10" s="12"/>
      <c r="S10" s="12">
        <v>47210</v>
      </c>
      <c r="T10" s="12"/>
      <c r="U10" s="12">
        <v>997068155</v>
      </c>
      <c r="V10" s="12"/>
      <c r="W10" s="12">
        <v>1224614877.5474999</v>
      </c>
      <c r="X10" s="5"/>
      <c r="Y10" s="10">
        <v>3.3482320894180496E-2</v>
      </c>
    </row>
    <row r="11" spans="1:25">
      <c r="A11" s="1" t="s">
        <v>17</v>
      </c>
      <c r="C11" s="12">
        <v>85096</v>
      </c>
      <c r="D11" s="12"/>
      <c r="E11" s="12">
        <v>900330464</v>
      </c>
      <c r="F11" s="12"/>
      <c r="G11" s="12">
        <v>899188285.64400005</v>
      </c>
      <c r="H11" s="12"/>
      <c r="I11" s="12">
        <v>45705</v>
      </c>
      <c r="J11" s="12"/>
      <c r="K11" s="12">
        <v>498636842</v>
      </c>
      <c r="L11" s="12"/>
      <c r="M11" s="12">
        <v>0</v>
      </c>
      <c r="N11" s="12"/>
      <c r="O11" s="12">
        <v>0</v>
      </c>
      <c r="P11" s="12"/>
      <c r="Q11" s="12">
        <v>130801</v>
      </c>
      <c r="R11" s="12"/>
      <c r="S11" s="12">
        <v>12640</v>
      </c>
      <c r="T11" s="12"/>
      <c r="U11" s="12">
        <v>1398967306</v>
      </c>
      <c r="V11" s="12"/>
      <c r="W11" s="12">
        <v>1643487358.392</v>
      </c>
      <c r="X11" s="5"/>
      <c r="Y11" s="10">
        <v>4.4934756328791681E-2</v>
      </c>
    </row>
    <row r="12" spans="1:25">
      <c r="A12" s="1" t="s">
        <v>18</v>
      </c>
      <c r="C12" s="12">
        <v>120190</v>
      </c>
      <c r="D12" s="12"/>
      <c r="E12" s="12">
        <v>600363695</v>
      </c>
      <c r="F12" s="12"/>
      <c r="G12" s="12">
        <v>588533205</v>
      </c>
      <c r="H12" s="12"/>
      <c r="I12" s="12">
        <v>0</v>
      </c>
      <c r="J12" s="12"/>
      <c r="K12" s="12">
        <v>0</v>
      </c>
      <c r="L12" s="12"/>
      <c r="M12" s="12">
        <v>0</v>
      </c>
      <c r="N12" s="12"/>
      <c r="O12" s="12">
        <v>0</v>
      </c>
      <c r="P12" s="12"/>
      <c r="Q12" s="12">
        <v>120190</v>
      </c>
      <c r="R12" s="12"/>
      <c r="S12" s="12">
        <v>6210</v>
      </c>
      <c r="T12" s="12"/>
      <c r="U12" s="12">
        <v>600363695</v>
      </c>
      <c r="V12" s="12"/>
      <c r="W12" s="12">
        <v>741938939.59500003</v>
      </c>
      <c r="X12" s="5"/>
      <c r="Y12" s="10">
        <v>2.0285428598709992E-2</v>
      </c>
    </row>
    <row r="13" spans="1:25">
      <c r="A13" s="1" t="s">
        <v>19</v>
      </c>
      <c r="C13" s="12">
        <v>80000</v>
      </c>
      <c r="D13" s="12"/>
      <c r="E13" s="12">
        <v>568326896</v>
      </c>
      <c r="F13" s="12"/>
      <c r="G13" s="12">
        <v>567006120</v>
      </c>
      <c r="H13" s="12"/>
      <c r="I13" s="12">
        <v>50000</v>
      </c>
      <c r="J13" s="12"/>
      <c r="K13" s="12">
        <v>372345209</v>
      </c>
      <c r="L13" s="12"/>
      <c r="M13" s="12">
        <v>0</v>
      </c>
      <c r="N13" s="12"/>
      <c r="O13" s="12">
        <v>0</v>
      </c>
      <c r="P13" s="12"/>
      <c r="Q13" s="12">
        <v>130000</v>
      </c>
      <c r="R13" s="12"/>
      <c r="S13" s="12">
        <v>8480</v>
      </c>
      <c r="T13" s="12"/>
      <c r="U13" s="12">
        <v>940672105</v>
      </c>
      <c r="V13" s="12"/>
      <c r="W13" s="12">
        <v>1095840720</v>
      </c>
      <c r="X13" s="5"/>
      <c r="Y13" s="10">
        <v>2.996149345288893E-2</v>
      </c>
    </row>
    <row r="14" spans="1:25">
      <c r="A14" s="1" t="s">
        <v>20</v>
      </c>
      <c r="C14" s="12">
        <v>25349</v>
      </c>
      <c r="D14" s="12"/>
      <c r="E14" s="12">
        <v>597392277</v>
      </c>
      <c r="F14" s="12"/>
      <c r="G14" s="12">
        <v>590141222.199</v>
      </c>
      <c r="H14" s="12"/>
      <c r="I14" s="12">
        <v>13755</v>
      </c>
      <c r="J14" s="12"/>
      <c r="K14" s="12">
        <v>339788607</v>
      </c>
      <c r="L14" s="12"/>
      <c r="M14" s="12">
        <v>0</v>
      </c>
      <c r="N14" s="12"/>
      <c r="O14" s="12">
        <v>0</v>
      </c>
      <c r="P14" s="12"/>
      <c r="Q14" s="12">
        <v>39104</v>
      </c>
      <c r="R14" s="12"/>
      <c r="S14" s="12">
        <v>27310</v>
      </c>
      <c r="T14" s="12"/>
      <c r="U14" s="12">
        <v>937180884</v>
      </c>
      <c r="V14" s="12"/>
      <c r="W14" s="12">
        <v>1061576055.072</v>
      </c>
      <c r="X14" s="5"/>
      <c r="Y14" s="10">
        <v>2.9024659736848792E-2</v>
      </c>
    </row>
    <row r="15" spans="1:25">
      <c r="A15" s="1" t="s">
        <v>21</v>
      </c>
      <c r="C15" s="12">
        <v>12000</v>
      </c>
      <c r="D15" s="12"/>
      <c r="E15" s="12">
        <v>600544790</v>
      </c>
      <c r="F15" s="12"/>
      <c r="G15" s="12">
        <v>597026430</v>
      </c>
      <c r="H15" s="12"/>
      <c r="I15" s="12">
        <v>15423</v>
      </c>
      <c r="J15" s="12"/>
      <c r="K15" s="12">
        <v>777739016</v>
      </c>
      <c r="L15" s="12"/>
      <c r="M15" s="12">
        <v>0</v>
      </c>
      <c r="N15" s="12"/>
      <c r="O15" s="12">
        <v>0</v>
      </c>
      <c r="P15" s="12"/>
      <c r="Q15" s="12">
        <v>27423</v>
      </c>
      <c r="R15" s="12"/>
      <c r="S15" s="12">
        <v>59300</v>
      </c>
      <c r="T15" s="12"/>
      <c r="U15" s="12">
        <v>1378283806</v>
      </c>
      <c r="V15" s="12"/>
      <c r="W15" s="12">
        <v>1616508105.7950001</v>
      </c>
      <c r="X15" s="5"/>
      <c r="Y15" s="10">
        <v>4.4197113818072745E-2</v>
      </c>
    </row>
    <row r="16" spans="1:25">
      <c r="A16" s="1" t="s">
        <v>22</v>
      </c>
      <c r="C16" s="12">
        <v>139515</v>
      </c>
      <c r="D16" s="12"/>
      <c r="E16" s="12">
        <v>1495106332</v>
      </c>
      <c r="F16" s="12"/>
      <c r="G16" s="12">
        <v>1517212650.105</v>
      </c>
      <c r="H16" s="12"/>
      <c r="I16" s="12">
        <v>137154</v>
      </c>
      <c r="J16" s="12"/>
      <c r="K16" s="12">
        <v>1610309379</v>
      </c>
      <c r="L16" s="12"/>
      <c r="M16" s="12">
        <v>0</v>
      </c>
      <c r="N16" s="12"/>
      <c r="O16" s="12">
        <v>0</v>
      </c>
      <c r="P16" s="12"/>
      <c r="Q16" s="12">
        <v>276669</v>
      </c>
      <c r="R16" s="12"/>
      <c r="S16" s="12">
        <v>12080</v>
      </c>
      <c r="T16" s="12"/>
      <c r="U16" s="12">
        <v>3105415711</v>
      </c>
      <c r="V16" s="12"/>
      <c r="W16" s="12">
        <v>3322275658.9559999</v>
      </c>
      <c r="X16" s="5"/>
      <c r="Y16" s="10">
        <v>9.0834679335973612E-2</v>
      </c>
    </row>
    <row r="17" spans="1:25">
      <c r="A17" s="1" t="s">
        <v>23</v>
      </c>
      <c r="C17" s="12">
        <v>0</v>
      </c>
      <c r="D17" s="12"/>
      <c r="E17" s="12">
        <v>0</v>
      </c>
      <c r="F17" s="12"/>
      <c r="G17" s="12">
        <v>0</v>
      </c>
      <c r="H17" s="12"/>
      <c r="I17" s="12">
        <v>27657</v>
      </c>
      <c r="J17" s="12"/>
      <c r="K17" s="12">
        <v>1014892905</v>
      </c>
      <c r="L17" s="12"/>
      <c r="M17" s="12">
        <v>0</v>
      </c>
      <c r="N17" s="12"/>
      <c r="O17" s="12">
        <v>0</v>
      </c>
      <c r="P17" s="12"/>
      <c r="Q17" s="12">
        <v>27657</v>
      </c>
      <c r="R17" s="12"/>
      <c r="S17" s="12">
        <v>43210</v>
      </c>
      <c r="T17" s="12"/>
      <c r="U17" s="12">
        <v>1014892905</v>
      </c>
      <c r="V17" s="12"/>
      <c r="W17" s="12">
        <v>1187948369.1285</v>
      </c>
      <c r="X17" s="5"/>
      <c r="Y17" s="10">
        <v>3.2479818129055871E-2</v>
      </c>
    </row>
    <row r="18" spans="1:25">
      <c r="A18" s="1" t="s">
        <v>24</v>
      </c>
      <c r="C18" s="12">
        <v>0</v>
      </c>
      <c r="D18" s="12"/>
      <c r="E18" s="12">
        <v>0</v>
      </c>
      <c r="F18" s="12"/>
      <c r="G18" s="12">
        <v>0</v>
      </c>
      <c r="H18" s="12"/>
      <c r="I18" s="12">
        <v>84060</v>
      </c>
      <c r="J18" s="12"/>
      <c r="K18" s="12">
        <v>2428948082</v>
      </c>
      <c r="L18" s="12"/>
      <c r="M18" s="12">
        <v>0</v>
      </c>
      <c r="N18" s="12"/>
      <c r="O18" s="12">
        <v>0</v>
      </c>
      <c r="P18" s="12"/>
      <c r="Q18" s="12">
        <v>84060</v>
      </c>
      <c r="R18" s="12"/>
      <c r="S18" s="12">
        <v>30770</v>
      </c>
      <c r="T18" s="12"/>
      <c r="U18" s="12">
        <v>2428948082</v>
      </c>
      <c r="V18" s="12"/>
      <c r="W18" s="12">
        <v>2571136369.1100001</v>
      </c>
      <c r="X18" s="5"/>
      <c r="Y18" s="10">
        <v>7.0297703017984117E-2</v>
      </c>
    </row>
    <row r="19" spans="1:25">
      <c r="A19" s="1" t="s">
        <v>25</v>
      </c>
      <c r="C19" s="12">
        <v>0</v>
      </c>
      <c r="D19" s="12"/>
      <c r="E19" s="12">
        <v>0</v>
      </c>
      <c r="F19" s="12"/>
      <c r="G19" s="12">
        <v>0</v>
      </c>
      <c r="H19" s="12"/>
      <c r="I19" s="12">
        <v>179774</v>
      </c>
      <c r="J19" s="12"/>
      <c r="K19" s="12">
        <v>1688142407</v>
      </c>
      <c r="L19" s="12"/>
      <c r="M19" s="12">
        <v>0</v>
      </c>
      <c r="N19" s="12"/>
      <c r="O19" s="12">
        <v>0</v>
      </c>
      <c r="P19" s="12"/>
      <c r="Q19" s="12">
        <v>179774</v>
      </c>
      <c r="R19" s="12"/>
      <c r="S19" s="12">
        <v>9480</v>
      </c>
      <c r="T19" s="12"/>
      <c r="U19" s="12">
        <v>1688142407</v>
      </c>
      <c r="V19" s="12"/>
      <c r="W19" s="12">
        <v>1694117182</v>
      </c>
      <c r="X19" s="5"/>
      <c r="Y19" s="10">
        <v>4.6319031525785648E-2</v>
      </c>
    </row>
    <row r="20" spans="1:25">
      <c r="A20" s="1" t="s">
        <v>26</v>
      </c>
      <c r="C20" s="12">
        <v>0</v>
      </c>
      <c r="D20" s="12"/>
      <c r="E20" s="12">
        <v>0</v>
      </c>
      <c r="F20" s="12"/>
      <c r="G20" s="12">
        <v>0</v>
      </c>
      <c r="H20" s="12"/>
      <c r="I20" s="12">
        <v>57803</v>
      </c>
      <c r="J20" s="12"/>
      <c r="K20" s="12">
        <v>1618080466</v>
      </c>
      <c r="L20" s="12"/>
      <c r="M20" s="12">
        <v>0</v>
      </c>
      <c r="N20" s="12"/>
      <c r="O20" s="12">
        <v>0</v>
      </c>
      <c r="P20" s="12"/>
      <c r="Q20" s="12">
        <v>57803</v>
      </c>
      <c r="R20" s="12"/>
      <c r="S20" s="12">
        <v>28550</v>
      </c>
      <c r="T20" s="12"/>
      <c r="U20" s="12">
        <v>1618080466</v>
      </c>
      <c r="V20" s="12"/>
      <c r="W20" s="12">
        <v>1640456509.8824999</v>
      </c>
      <c r="X20" s="5"/>
      <c r="Y20" s="10">
        <v>4.4851889589021247E-2</v>
      </c>
    </row>
    <row r="21" spans="1:25">
      <c r="A21" s="1" t="s">
        <v>27</v>
      </c>
      <c r="C21" s="12">
        <v>0</v>
      </c>
      <c r="D21" s="12"/>
      <c r="E21" s="12">
        <v>0</v>
      </c>
      <c r="F21" s="12"/>
      <c r="G21" s="12">
        <v>0</v>
      </c>
      <c r="H21" s="12"/>
      <c r="I21" s="12">
        <v>163</v>
      </c>
      <c r="J21" s="12"/>
      <c r="K21" s="12">
        <v>11896482</v>
      </c>
      <c r="L21" s="12"/>
      <c r="M21" s="12">
        <v>-163</v>
      </c>
      <c r="N21" s="12"/>
      <c r="O21" s="12">
        <v>11901153</v>
      </c>
      <c r="P21" s="12"/>
      <c r="Q21" s="12">
        <v>0</v>
      </c>
      <c r="R21" s="12"/>
      <c r="S21" s="12">
        <v>0</v>
      </c>
      <c r="T21" s="12"/>
      <c r="U21" s="12">
        <v>0</v>
      </c>
      <c r="V21" s="12"/>
      <c r="W21" s="12">
        <v>0</v>
      </c>
      <c r="X21" s="5"/>
      <c r="Y21" s="10">
        <v>0</v>
      </c>
    </row>
    <row r="22" spans="1:25" ht="24.75" thickBot="1">
      <c r="C22" s="5"/>
      <c r="D22" s="5"/>
      <c r="E22" s="9">
        <f>SUM(E9:E21)</f>
        <v>6856300292</v>
      </c>
      <c r="F22" s="5"/>
      <c r="G22" s="9">
        <f>SUM(G9:G21)</f>
        <v>6911487180.5970001</v>
      </c>
      <c r="H22" s="5"/>
      <c r="I22" s="5"/>
      <c r="J22" s="5"/>
      <c r="K22" s="9">
        <f>SUM(K9:K21)</f>
        <v>11456096544</v>
      </c>
      <c r="L22" s="5"/>
      <c r="M22" s="5"/>
      <c r="N22" s="5"/>
      <c r="O22" s="9">
        <f>SUM(O9:O21)</f>
        <v>11901153</v>
      </c>
      <c r="P22" s="5"/>
      <c r="Q22" s="5"/>
      <c r="R22" s="5"/>
      <c r="S22" s="5"/>
      <c r="T22" s="5"/>
      <c r="U22" s="9">
        <f>SUM(U9:U21)</f>
        <v>18300500354</v>
      </c>
      <c r="V22" s="5"/>
      <c r="W22" s="9">
        <f>SUM(W9:W21)</f>
        <v>20503900203.776501</v>
      </c>
      <c r="X22" s="5"/>
      <c r="Y22" s="11">
        <f>SUM(Y9:Y21)</f>
        <v>0.56059923719036242</v>
      </c>
    </row>
    <row r="23" spans="1:25" ht="24.75" thickTop="1"/>
    <row r="24" spans="1:25">
      <c r="Y24" s="4"/>
    </row>
    <row r="26" spans="1:25">
      <c r="Y26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9" sqref="E9"/>
    </sheetView>
  </sheetViews>
  <sheetFormatPr defaultRowHeight="24"/>
  <cols>
    <col min="1" max="1" width="26.8554687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6" spans="1:11" ht="24.75">
      <c r="A6" s="7" t="s">
        <v>77</v>
      </c>
      <c r="B6" s="7" t="s">
        <v>77</v>
      </c>
      <c r="C6" s="7" t="s">
        <v>77</v>
      </c>
      <c r="E6" s="7" t="s">
        <v>59</v>
      </c>
      <c r="F6" s="7" t="s">
        <v>59</v>
      </c>
      <c r="G6" s="7" t="s">
        <v>59</v>
      </c>
      <c r="I6" s="7" t="s">
        <v>60</v>
      </c>
      <c r="J6" s="7" t="s">
        <v>60</v>
      </c>
      <c r="K6" s="7" t="s">
        <v>60</v>
      </c>
    </row>
    <row r="7" spans="1:11" ht="24.75">
      <c r="A7" s="7" t="s">
        <v>78</v>
      </c>
      <c r="C7" s="7" t="s">
        <v>44</v>
      </c>
      <c r="E7" s="7" t="s">
        <v>79</v>
      </c>
      <c r="G7" s="7" t="s">
        <v>80</v>
      </c>
      <c r="I7" s="7" t="s">
        <v>79</v>
      </c>
      <c r="K7" s="7" t="s">
        <v>80</v>
      </c>
    </row>
    <row r="8" spans="1:11">
      <c r="A8" s="1" t="s">
        <v>50</v>
      </c>
      <c r="C8" s="5" t="s">
        <v>51</v>
      </c>
      <c r="D8" s="5"/>
      <c r="E8" s="8">
        <v>6650</v>
      </c>
      <c r="F8" s="5"/>
      <c r="G8" s="10">
        <f>E8/E9</f>
        <v>1</v>
      </c>
      <c r="H8" s="5"/>
      <c r="I8" s="8">
        <v>6650</v>
      </c>
      <c r="J8" s="5"/>
      <c r="K8" s="10">
        <f>I8/$I$9</f>
        <v>1</v>
      </c>
    </row>
    <row r="9" spans="1:11" ht="24.75" thickBot="1">
      <c r="E9" s="9">
        <f>SUM(E8)</f>
        <v>6650</v>
      </c>
      <c r="G9" s="11">
        <f>SUM(G8)</f>
        <v>1</v>
      </c>
      <c r="I9" s="9">
        <f>SUM(I8)</f>
        <v>6650</v>
      </c>
      <c r="J9" s="5"/>
      <c r="K9" s="11">
        <f>SUM(K8)</f>
        <v>1</v>
      </c>
    </row>
    <row r="10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I17" sqref="I17"/>
    </sheetView>
  </sheetViews>
  <sheetFormatPr defaultRowHeight="24"/>
  <cols>
    <col min="1" max="1" width="18.5703125" style="1" bestFit="1" customWidth="1"/>
    <col min="2" max="2" width="1" style="1" customWidth="1"/>
    <col min="3" max="3" width="13" style="1" customWidth="1"/>
    <col min="4" max="4" width="1" style="1" customWidth="1"/>
    <col min="5" max="5" width="17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" t="s">
        <v>0</v>
      </c>
      <c r="B2" s="2"/>
      <c r="C2" s="2"/>
      <c r="D2" s="2"/>
      <c r="E2" s="2"/>
    </row>
    <row r="3" spans="1:5" ht="24.75">
      <c r="A3" s="2" t="s">
        <v>57</v>
      </c>
      <c r="B3" s="2"/>
      <c r="C3" s="2"/>
      <c r="D3" s="2"/>
      <c r="E3" s="2"/>
    </row>
    <row r="4" spans="1:5" ht="24.75">
      <c r="A4" s="2" t="s">
        <v>2</v>
      </c>
      <c r="B4" s="2"/>
      <c r="C4" s="2"/>
      <c r="D4" s="2"/>
      <c r="E4" s="2"/>
    </row>
    <row r="5" spans="1:5">
      <c r="C5" s="16" t="s">
        <v>59</v>
      </c>
      <c r="E5" s="1" t="s">
        <v>88</v>
      </c>
    </row>
    <row r="6" spans="1:5">
      <c r="A6" s="6" t="s">
        <v>81</v>
      </c>
      <c r="C6" s="15"/>
      <c r="E6" s="15" t="s">
        <v>89</v>
      </c>
    </row>
    <row r="7" spans="1:5" ht="24.75">
      <c r="A7" s="7" t="s">
        <v>81</v>
      </c>
      <c r="C7" s="7" t="s">
        <v>47</v>
      </c>
      <c r="D7" s="5"/>
      <c r="E7" s="7" t="s">
        <v>47</v>
      </c>
    </row>
    <row r="8" spans="1:5">
      <c r="A8" s="1" t="s">
        <v>82</v>
      </c>
      <c r="C8" s="8">
        <v>326687</v>
      </c>
      <c r="D8" s="5"/>
      <c r="E8" s="8">
        <v>326687</v>
      </c>
    </row>
    <row r="9" spans="1:5" ht="25.5" thickBot="1">
      <c r="A9" s="3" t="s">
        <v>66</v>
      </c>
      <c r="C9" s="9">
        <v>326687</v>
      </c>
      <c r="D9" s="5"/>
      <c r="E9" s="9">
        <v>326687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11"/>
  <sheetViews>
    <sheetView rightToLeft="1" topLeftCell="G1" workbookViewId="0">
      <selection activeCell="AK9" sqref="AK9"/>
    </sheetView>
  </sheetViews>
  <sheetFormatPr defaultRowHeight="2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.7109375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9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9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9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6" spans="1:39" ht="24.75">
      <c r="A6" s="7" t="s">
        <v>29</v>
      </c>
      <c r="B6" s="7" t="s">
        <v>29</v>
      </c>
      <c r="C6" s="7" t="s">
        <v>29</v>
      </c>
      <c r="D6" s="7" t="s">
        <v>29</v>
      </c>
      <c r="E6" s="7" t="s">
        <v>29</v>
      </c>
      <c r="F6" s="7" t="s">
        <v>29</v>
      </c>
      <c r="G6" s="7" t="s">
        <v>29</v>
      </c>
      <c r="H6" s="7" t="s">
        <v>29</v>
      </c>
      <c r="I6" s="7" t="s">
        <v>29</v>
      </c>
      <c r="J6" s="7" t="s">
        <v>29</v>
      </c>
      <c r="K6" s="7" t="s">
        <v>29</v>
      </c>
      <c r="L6" s="7" t="s">
        <v>29</v>
      </c>
      <c r="M6" s="7" t="s">
        <v>29</v>
      </c>
      <c r="O6" s="7" t="s">
        <v>86</v>
      </c>
      <c r="P6" s="7" t="s">
        <v>4</v>
      </c>
      <c r="Q6" s="7" t="s">
        <v>4</v>
      </c>
      <c r="R6" s="7" t="s">
        <v>4</v>
      </c>
      <c r="S6" s="7" t="s">
        <v>4</v>
      </c>
      <c r="U6" s="7" t="s">
        <v>5</v>
      </c>
      <c r="V6" s="7" t="s">
        <v>5</v>
      </c>
      <c r="W6" s="7" t="s">
        <v>5</v>
      </c>
      <c r="X6" s="7" t="s">
        <v>5</v>
      </c>
      <c r="Y6" s="7" t="s">
        <v>5</v>
      </c>
      <c r="Z6" s="7" t="s">
        <v>5</v>
      </c>
      <c r="AA6" s="7" t="s">
        <v>5</v>
      </c>
      <c r="AC6" s="7" t="s">
        <v>6</v>
      </c>
      <c r="AD6" s="7" t="s">
        <v>6</v>
      </c>
      <c r="AE6" s="7" t="s">
        <v>6</v>
      </c>
      <c r="AF6" s="7" t="s">
        <v>6</v>
      </c>
      <c r="AG6" s="7" t="s">
        <v>6</v>
      </c>
      <c r="AH6" s="7" t="s">
        <v>6</v>
      </c>
      <c r="AI6" s="7" t="s">
        <v>6</v>
      </c>
      <c r="AJ6" s="7" t="s">
        <v>6</v>
      </c>
      <c r="AK6" s="7" t="s">
        <v>6</v>
      </c>
    </row>
    <row r="7" spans="1:39" ht="24.75">
      <c r="A7" s="6" t="s">
        <v>30</v>
      </c>
      <c r="C7" s="6" t="s">
        <v>31</v>
      </c>
      <c r="E7" s="6" t="s">
        <v>32</v>
      </c>
      <c r="G7" s="6" t="s">
        <v>33</v>
      </c>
      <c r="I7" s="6" t="s">
        <v>34</v>
      </c>
      <c r="K7" s="6" t="s">
        <v>35</v>
      </c>
      <c r="M7" s="6" t="s">
        <v>28</v>
      </c>
      <c r="O7" s="6" t="s">
        <v>7</v>
      </c>
      <c r="Q7" s="6" t="s">
        <v>8</v>
      </c>
      <c r="S7" s="6" t="s">
        <v>9</v>
      </c>
      <c r="U7" s="7" t="s">
        <v>10</v>
      </c>
      <c r="V7" s="7" t="s">
        <v>10</v>
      </c>
      <c r="W7" s="7" t="s">
        <v>10</v>
      </c>
      <c r="Y7" s="7" t="s">
        <v>11</v>
      </c>
      <c r="Z7" s="7" t="s">
        <v>11</v>
      </c>
      <c r="AA7" s="7" t="s">
        <v>11</v>
      </c>
      <c r="AC7" s="6" t="s">
        <v>7</v>
      </c>
      <c r="AE7" s="6" t="s">
        <v>36</v>
      </c>
      <c r="AG7" s="6" t="s">
        <v>8</v>
      </c>
      <c r="AI7" s="6" t="s">
        <v>9</v>
      </c>
      <c r="AK7" s="6" t="s">
        <v>13</v>
      </c>
    </row>
    <row r="8" spans="1:39" ht="24.75">
      <c r="A8" s="7" t="s">
        <v>30</v>
      </c>
      <c r="C8" s="7" t="s">
        <v>31</v>
      </c>
      <c r="E8" s="7" t="s">
        <v>32</v>
      </c>
      <c r="G8" s="7" t="s">
        <v>33</v>
      </c>
      <c r="I8" s="7" t="s">
        <v>34</v>
      </c>
      <c r="K8" s="7" t="s">
        <v>35</v>
      </c>
      <c r="M8" s="7" t="s">
        <v>28</v>
      </c>
      <c r="O8" s="7" t="s">
        <v>7</v>
      </c>
      <c r="Q8" s="7" t="s">
        <v>8</v>
      </c>
      <c r="S8" s="7" t="s">
        <v>9</v>
      </c>
      <c r="U8" s="7" t="s">
        <v>7</v>
      </c>
      <c r="W8" s="7" t="s">
        <v>8</v>
      </c>
      <c r="Y8" s="7" t="s">
        <v>7</v>
      </c>
      <c r="AA8" s="7" t="s">
        <v>14</v>
      </c>
      <c r="AC8" s="7" t="s">
        <v>7</v>
      </c>
      <c r="AE8" s="7" t="s">
        <v>36</v>
      </c>
      <c r="AG8" s="7" t="s">
        <v>8</v>
      </c>
      <c r="AI8" s="7" t="s">
        <v>9</v>
      </c>
      <c r="AK8" s="7" t="s">
        <v>13</v>
      </c>
    </row>
    <row r="9" spans="1:39">
      <c r="A9" s="1" t="s">
        <v>37</v>
      </c>
      <c r="C9" s="5" t="s">
        <v>38</v>
      </c>
      <c r="D9" s="5"/>
      <c r="E9" s="5" t="s">
        <v>38</v>
      </c>
      <c r="F9" s="5"/>
      <c r="G9" s="5" t="s">
        <v>39</v>
      </c>
      <c r="H9" s="5"/>
      <c r="I9" s="5" t="s">
        <v>40</v>
      </c>
      <c r="J9" s="5"/>
      <c r="K9" s="8">
        <v>0</v>
      </c>
      <c r="L9" s="5"/>
      <c r="M9" s="8">
        <v>0</v>
      </c>
      <c r="N9" s="5"/>
      <c r="O9" s="8">
        <v>17926</v>
      </c>
      <c r="P9" s="5"/>
      <c r="Q9" s="8">
        <v>14989601710</v>
      </c>
      <c r="R9" s="5"/>
      <c r="S9" s="8">
        <v>15087550945</v>
      </c>
      <c r="T9" s="5"/>
      <c r="U9" s="8">
        <v>0</v>
      </c>
      <c r="V9" s="5"/>
      <c r="W9" s="8">
        <v>0</v>
      </c>
      <c r="X9" s="5"/>
      <c r="Y9" s="8">
        <v>0</v>
      </c>
      <c r="Z9" s="5"/>
      <c r="AA9" s="8">
        <v>0</v>
      </c>
      <c r="AB9" s="5"/>
      <c r="AC9" s="8">
        <v>17926</v>
      </c>
      <c r="AD9" s="5"/>
      <c r="AE9" s="8">
        <v>855740</v>
      </c>
      <c r="AF9" s="5"/>
      <c r="AG9" s="8">
        <v>14989601710</v>
      </c>
      <c r="AH9" s="5"/>
      <c r="AI9" s="8">
        <v>15337214866</v>
      </c>
      <c r="AJ9" s="5"/>
      <c r="AK9" s="10">
        <v>0.41933636376754624</v>
      </c>
      <c r="AL9" s="5"/>
      <c r="AM9" s="5"/>
    </row>
    <row r="10" spans="1:39" ht="24.75" thickBot="1">
      <c r="Q10" s="9">
        <f>SUM(Q9)</f>
        <v>14989601710</v>
      </c>
      <c r="R10" s="5"/>
      <c r="S10" s="9">
        <f>SUM(S9)</f>
        <v>15087550945</v>
      </c>
      <c r="T10" s="5"/>
      <c r="U10" s="5"/>
      <c r="V10" s="5"/>
      <c r="W10" s="9">
        <f>SUM(W9)</f>
        <v>0</v>
      </c>
      <c r="X10" s="5"/>
      <c r="Y10" s="5"/>
      <c r="Z10" s="5"/>
      <c r="AA10" s="9">
        <f>SUM(AA9)</f>
        <v>0</v>
      </c>
      <c r="AB10" s="5"/>
      <c r="AC10" s="5"/>
      <c r="AD10" s="5"/>
      <c r="AE10" s="5"/>
      <c r="AF10" s="5"/>
      <c r="AG10" s="9">
        <f>SUM(AG9)</f>
        <v>14989601710</v>
      </c>
      <c r="AH10" s="5"/>
      <c r="AI10" s="9">
        <f>SUM(AI9)</f>
        <v>15337214866</v>
      </c>
      <c r="AJ10" s="5"/>
      <c r="AK10" s="11">
        <f>SUM(AK9)</f>
        <v>0.41933636376754624</v>
      </c>
    </row>
    <row r="11" spans="1:39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S12" sqref="S12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24.75">
      <c r="A6" s="6" t="s">
        <v>42</v>
      </c>
      <c r="C6" s="7" t="s">
        <v>43</v>
      </c>
      <c r="D6" s="7" t="s">
        <v>43</v>
      </c>
      <c r="E6" s="7" t="s">
        <v>43</v>
      </c>
      <c r="F6" s="7" t="s">
        <v>43</v>
      </c>
      <c r="G6" s="7" t="s">
        <v>43</v>
      </c>
      <c r="H6" s="7" t="s">
        <v>43</v>
      </c>
      <c r="I6" s="7" t="s">
        <v>43</v>
      </c>
      <c r="K6" s="7" t="s">
        <v>86</v>
      </c>
      <c r="M6" s="7" t="s">
        <v>5</v>
      </c>
      <c r="N6" s="7" t="s">
        <v>5</v>
      </c>
      <c r="O6" s="7" t="s">
        <v>5</v>
      </c>
      <c r="Q6" s="7" t="s">
        <v>6</v>
      </c>
      <c r="R6" s="7" t="s">
        <v>6</v>
      </c>
      <c r="S6" s="7" t="s">
        <v>6</v>
      </c>
    </row>
    <row r="7" spans="1:19" ht="24.75">
      <c r="A7" s="7" t="s">
        <v>42</v>
      </c>
      <c r="C7" s="7" t="s">
        <v>44</v>
      </c>
      <c r="E7" s="7" t="s">
        <v>45</v>
      </c>
      <c r="G7" s="7" t="s">
        <v>46</v>
      </c>
      <c r="I7" s="7" t="s">
        <v>35</v>
      </c>
      <c r="K7" s="7" t="s">
        <v>47</v>
      </c>
      <c r="M7" s="7" t="s">
        <v>48</v>
      </c>
      <c r="O7" s="7" t="s">
        <v>49</v>
      </c>
      <c r="Q7" s="7" t="s">
        <v>47</v>
      </c>
      <c r="S7" s="7" t="s">
        <v>41</v>
      </c>
    </row>
    <row r="8" spans="1:19">
      <c r="A8" s="1" t="s">
        <v>50</v>
      </c>
      <c r="C8" s="5" t="s">
        <v>51</v>
      </c>
      <c r="D8" s="5"/>
      <c r="E8" s="5" t="s">
        <v>52</v>
      </c>
      <c r="F8" s="5"/>
      <c r="G8" s="5" t="s">
        <v>53</v>
      </c>
      <c r="H8" s="5"/>
      <c r="I8" s="8">
        <v>8</v>
      </c>
      <c r="J8" s="5"/>
      <c r="K8" s="8">
        <v>33968344977</v>
      </c>
      <c r="L8" s="5"/>
      <c r="M8" s="8">
        <v>6650</v>
      </c>
      <c r="N8" s="5"/>
      <c r="O8" s="8">
        <v>33967366153</v>
      </c>
      <c r="P8" s="5"/>
      <c r="Q8" s="8">
        <v>985474</v>
      </c>
      <c r="R8" s="5"/>
      <c r="S8" s="10">
        <v>2.6943945648407978E-5</v>
      </c>
    </row>
    <row r="9" spans="1:19">
      <c r="A9" s="1" t="s">
        <v>54</v>
      </c>
      <c r="C9" s="5" t="s">
        <v>55</v>
      </c>
      <c r="D9" s="5"/>
      <c r="E9" s="5" t="s">
        <v>52</v>
      </c>
      <c r="F9" s="5"/>
      <c r="G9" s="5" t="s">
        <v>56</v>
      </c>
      <c r="H9" s="5"/>
      <c r="I9" s="8">
        <v>10</v>
      </c>
      <c r="J9" s="5"/>
      <c r="K9" s="8">
        <v>0</v>
      </c>
      <c r="L9" s="5"/>
      <c r="M9" s="8">
        <v>12967094793</v>
      </c>
      <c r="N9" s="5"/>
      <c r="O9" s="8">
        <v>12290000000</v>
      </c>
      <c r="P9" s="5"/>
      <c r="Q9" s="8">
        <v>677094793</v>
      </c>
      <c r="R9" s="5"/>
      <c r="S9" s="10">
        <v>1.8512518139912421E-2</v>
      </c>
    </row>
    <row r="10" spans="1:19" ht="24.75" thickBot="1">
      <c r="C10" s="5"/>
      <c r="D10" s="5"/>
      <c r="E10" s="5"/>
      <c r="F10" s="5"/>
      <c r="G10" s="5"/>
      <c r="H10" s="5"/>
      <c r="I10" s="5"/>
      <c r="J10" s="5"/>
      <c r="K10" s="9">
        <f>SUM(K8:K9)</f>
        <v>33968344977</v>
      </c>
      <c r="L10" s="5"/>
      <c r="M10" s="9">
        <f>SUM(M8:M9)</f>
        <v>12967101443</v>
      </c>
      <c r="N10" s="5"/>
      <c r="O10" s="9">
        <f>SUM(O8:O9)</f>
        <v>46257366153</v>
      </c>
      <c r="P10" s="5"/>
      <c r="Q10" s="9">
        <f>SUM(Q8:Q9)</f>
        <v>678080267</v>
      </c>
      <c r="R10" s="5"/>
      <c r="S10" s="14">
        <f>SUM(S8:S9)</f>
        <v>1.8539462085560829E-2</v>
      </c>
    </row>
    <row r="11" spans="1:19" ht="24.75" thickTop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</sheetData>
  <mergeCells count="17"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2"/>
  <sheetViews>
    <sheetView rightToLeft="1" tabSelected="1" workbookViewId="0">
      <selection activeCell="G7" sqref="G7:G10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4.28515625" style="1" bestFit="1" customWidth="1"/>
    <col min="11" max="16384" width="9.140625" style="1"/>
  </cols>
  <sheetData>
    <row r="2" spans="1:10" ht="24.75">
      <c r="A2" s="2" t="s">
        <v>0</v>
      </c>
      <c r="B2" s="2"/>
      <c r="C2" s="2"/>
      <c r="D2" s="2"/>
      <c r="E2" s="2"/>
      <c r="F2" s="2"/>
      <c r="G2" s="2"/>
    </row>
    <row r="3" spans="1:10" ht="24.75">
      <c r="A3" s="2" t="s">
        <v>57</v>
      </c>
      <c r="B3" s="2"/>
      <c r="C3" s="2"/>
      <c r="D3" s="2"/>
      <c r="E3" s="2"/>
      <c r="F3" s="2"/>
      <c r="G3" s="2"/>
    </row>
    <row r="4" spans="1:10" ht="24.75">
      <c r="A4" s="2" t="s">
        <v>2</v>
      </c>
      <c r="B4" s="2"/>
      <c r="C4" s="2"/>
      <c r="D4" s="2"/>
      <c r="E4" s="2"/>
      <c r="F4" s="2"/>
      <c r="G4" s="2"/>
    </row>
    <row r="6" spans="1:10" ht="24.75">
      <c r="A6" s="7" t="s">
        <v>61</v>
      </c>
      <c r="C6" s="7" t="s">
        <v>47</v>
      </c>
      <c r="E6" s="7" t="s">
        <v>74</v>
      </c>
      <c r="G6" s="7" t="s">
        <v>13</v>
      </c>
      <c r="J6" s="4"/>
    </row>
    <row r="7" spans="1:10">
      <c r="A7" s="1" t="s">
        <v>83</v>
      </c>
      <c r="C7" s="8">
        <f>'سرمایه‌گذاری در سهام'!I21</f>
        <v>2148217638</v>
      </c>
      <c r="D7" s="5"/>
      <c r="E7" s="10">
        <f>C7/$C$11</f>
        <v>0.89575694091417113</v>
      </c>
      <c r="F7" s="5"/>
      <c r="G7" s="10">
        <v>5.8734638640109603E-2</v>
      </c>
      <c r="J7" s="4"/>
    </row>
    <row r="8" spans="1:10">
      <c r="A8" s="1" t="s">
        <v>84</v>
      </c>
      <c r="C8" s="8">
        <f>'سرمایه‌گذاری در اوراق بهادار'!I9</f>
        <v>249663920</v>
      </c>
      <c r="D8" s="5"/>
      <c r="E8" s="10">
        <f t="shared" ref="E8:E10" si="0">C8/$C$11</f>
        <v>0.10410406528644298</v>
      </c>
      <c r="F8" s="5"/>
      <c r="G8" s="10">
        <v>6.8260868281136569E-3</v>
      </c>
      <c r="J8" s="4"/>
    </row>
    <row r="9" spans="1:10">
      <c r="A9" s="1" t="s">
        <v>85</v>
      </c>
      <c r="C9" s="8">
        <f>'درآمد سپرده بانکی'!E9</f>
        <v>6650</v>
      </c>
      <c r="D9" s="5"/>
      <c r="E9" s="10">
        <f t="shared" si="0"/>
        <v>2.7728957958957219E-6</v>
      </c>
      <c r="F9" s="5"/>
      <c r="G9" s="10">
        <v>1.8181833164742355E-7</v>
      </c>
      <c r="J9" s="4"/>
    </row>
    <row r="10" spans="1:10">
      <c r="A10" s="1" t="s">
        <v>81</v>
      </c>
      <c r="C10" s="8">
        <f>'سایر درآمدها'!C9</f>
        <v>326687</v>
      </c>
      <c r="D10" s="5"/>
      <c r="E10" s="10">
        <f t="shared" si="0"/>
        <v>1.3622090359004295E-4</v>
      </c>
      <c r="F10" s="5"/>
      <c r="G10" s="10">
        <v>8.931982753519076E-6</v>
      </c>
    </row>
    <row r="11" spans="1:10" ht="24.75" thickBot="1">
      <c r="C11" s="13">
        <f>SUM(C7:C10)</f>
        <v>2398214895</v>
      </c>
      <c r="E11" s="11">
        <f>SUM(E7:E10)</f>
        <v>1</v>
      </c>
      <c r="G11" s="11">
        <f>SUM(G7:G10)</f>
        <v>6.5569839269308441E-2</v>
      </c>
    </row>
    <row r="12" spans="1:10" ht="24.75" thickTop="1"/>
  </sheetData>
  <mergeCells count="7">
    <mergeCell ref="A6"/>
    <mergeCell ref="C6"/>
    <mergeCell ref="E6"/>
    <mergeCell ref="G6"/>
    <mergeCell ref="A4:G4"/>
    <mergeCell ref="A3:G3"/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I12" sqref="I12"/>
    </sheetView>
  </sheetViews>
  <sheetFormatPr defaultRowHeight="2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6" spans="1:19" ht="24.75">
      <c r="A6" s="7" t="s">
        <v>58</v>
      </c>
      <c r="B6" s="7" t="s">
        <v>58</v>
      </c>
      <c r="C6" s="7" t="s">
        <v>58</v>
      </c>
      <c r="D6" s="7" t="s">
        <v>58</v>
      </c>
      <c r="E6" s="7" t="s">
        <v>58</v>
      </c>
      <c r="F6" s="7" t="s">
        <v>58</v>
      </c>
      <c r="G6" s="7" t="s">
        <v>58</v>
      </c>
      <c r="I6" s="7" t="s">
        <v>59</v>
      </c>
      <c r="J6" s="7" t="s">
        <v>59</v>
      </c>
      <c r="K6" s="7" t="s">
        <v>59</v>
      </c>
      <c r="L6" s="7" t="s">
        <v>59</v>
      </c>
      <c r="M6" s="7" t="s">
        <v>59</v>
      </c>
      <c r="O6" s="7" t="s">
        <v>60</v>
      </c>
      <c r="P6" s="7" t="s">
        <v>60</v>
      </c>
      <c r="Q6" s="7" t="s">
        <v>60</v>
      </c>
      <c r="R6" s="7" t="s">
        <v>60</v>
      </c>
      <c r="S6" s="7" t="s">
        <v>60</v>
      </c>
    </row>
    <row r="7" spans="1:19" ht="24.75">
      <c r="A7" s="7" t="s">
        <v>61</v>
      </c>
      <c r="C7" s="7" t="s">
        <v>62</v>
      </c>
      <c r="E7" s="7" t="s">
        <v>34</v>
      </c>
      <c r="G7" s="7" t="s">
        <v>35</v>
      </c>
      <c r="I7" s="7" t="s">
        <v>63</v>
      </c>
      <c r="K7" s="7" t="s">
        <v>64</v>
      </c>
      <c r="M7" s="7" t="s">
        <v>65</v>
      </c>
      <c r="O7" s="7" t="s">
        <v>63</v>
      </c>
      <c r="Q7" s="7" t="s">
        <v>64</v>
      </c>
      <c r="S7" s="7" t="s">
        <v>65</v>
      </c>
    </row>
    <row r="8" spans="1:19">
      <c r="A8" s="1" t="s">
        <v>50</v>
      </c>
      <c r="C8" s="8">
        <v>30</v>
      </c>
      <c r="D8" s="5"/>
      <c r="E8" s="5" t="s">
        <v>87</v>
      </c>
      <c r="F8" s="5"/>
      <c r="G8" s="8">
        <v>8</v>
      </c>
      <c r="H8" s="5"/>
      <c r="I8" s="8">
        <v>6650</v>
      </c>
      <c r="J8" s="5"/>
      <c r="K8" s="8">
        <v>0</v>
      </c>
      <c r="L8" s="5"/>
      <c r="M8" s="8">
        <v>6650</v>
      </c>
      <c r="N8" s="5"/>
      <c r="O8" s="8">
        <v>6650</v>
      </c>
      <c r="P8" s="5"/>
      <c r="Q8" s="8">
        <v>0</v>
      </c>
      <c r="R8" s="5"/>
      <c r="S8" s="8">
        <v>6650</v>
      </c>
    </row>
    <row r="9" spans="1:19" ht="24.75" thickBot="1">
      <c r="I9" s="9">
        <f>SUM(I8)</f>
        <v>6650</v>
      </c>
      <c r="K9" s="9">
        <f>SUM(K8)</f>
        <v>0</v>
      </c>
      <c r="M9" s="9">
        <f>SUM(M8)</f>
        <v>6650</v>
      </c>
      <c r="O9" s="9">
        <f>SUM(O8)</f>
        <v>6650</v>
      </c>
      <c r="Q9" s="9">
        <f>SUM(Q8)</f>
        <v>0</v>
      </c>
      <c r="S9" s="9">
        <f>SUM(S8)</f>
        <v>6650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9"/>
  <sheetViews>
    <sheetView rightToLeft="1" topLeftCell="A19" workbookViewId="0">
      <selection activeCell="Q22" sqref="G22:Q29"/>
    </sheetView>
  </sheetViews>
  <sheetFormatPr defaultRowHeight="24"/>
  <cols>
    <col min="1" max="1" width="37.855468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8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4.75">
      <c r="A6" s="6" t="s">
        <v>3</v>
      </c>
      <c r="C6" s="7" t="s">
        <v>59</v>
      </c>
      <c r="D6" s="7" t="s">
        <v>59</v>
      </c>
      <c r="E6" s="7" t="s">
        <v>59</v>
      </c>
      <c r="F6" s="7" t="s">
        <v>59</v>
      </c>
      <c r="G6" s="7" t="s">
        <v>59</v>
      </c>
      <c r="H6" s="7" t="s">
        <v>59</v>
      </c>
      <c r="I6" s="7" t="s">
        <v>59</v>
      </c>
      <c r="K6" s="7" t="s">
        <v>60</v>
      </c>
      <c r="L6" s="7" t="s">
        <v>60</v>
      </c>
      <c r="M6" s="7" t="s">
        <v>60</v>
      </c>
      <c r="N6" s="7" t="s">
        <v>60</v>
      </c>
      <c r="O6" s="7" t="s">
        <v>60</v>
      </c>
      <c r="P6" s="7" t="s">
        <v>60</v>
      </c>
      <c r="Q6" s="7" t="s">
        <v>60</v>
      </c>
    </row>
    <row r="7" spans="1:17" ht="24.75">
      <c r="A7" s="7" t="s">
        <v>3</v>
      </c>
      <c r="C7" s="7" t="s">
        <v>7</v>
      </c>
      <c r="E7" s="7" t="s">
        <v>67</v>
      </c>
      <c r="G7" s="7" t="s">
        <v>68</v>
      </c>
      <c r="I7" s="7" t="s">
        <v>69</v>
      </c>
      <c r="K7" s="7" t="s">
        <v>7</v>
      </c>
      <c r="M7" s="7" t="s">
        <v>67</v>
      </c>
      <c r="O7" s="7" t="s">
        <v>68</v>
      </c>
      <c r="Q7" s="7" t="s">
        <v>69</v>
      </c>
    </row>
    <row r="8" spans="1:17">
      <c r="A8" s="1" t="s">
        <v>24</v>
      </c>
      <c r="C8" s="8">
        <v>84060</v>
      </c>
      <c r="D8" s="5"/>
      <c r="E8" s="8">
        <v>2571136369</v>
      </c>
      <c r="F8" s="5"/>
      <c r="G8" s="8">
        <v>2428948082</v>
      </c>
      <c r="H8" s="5"/>
      <c r="I8" s="8">
        <f>E8-G8</f>
        <v>142188287</v>
      </c>
      <c r="J8" s="5"/>
      <c r="K8" s="8">
        <v>84060</v>
      </c>
      <c r="L8" s="5"/>
      <c r="M8" s="8">
        <v>2571136369</v>
      </c>
      <c r="N8" s="5"/>
      <c r="O8" s="8">
        <v>2428948082</v>
      </c>
      <c r="P8" s="5"/>
      <c r="Q8" s="8">
        <f>M8-O8</f>
        <v>142188287</v>
      </c>
    </row>
    <row r="9" spans="1:17">
      <c r="A9" s="1" t="s">
        <v>20</v>
      </c>
      <c r="C9" s="8">
        <v>39104</v>
      </c>
      <c r="D9" s="5"/>
      <c r="E9" s="8">
        <v>1061576055</v>
      </c>
      <c r="F9" s="5"/>
      <c r="G9" s="8">
        <v>929929829</v>
      </c>
      <c r="H9" s="5"/>
      <c r="I9" s="8">
        <f t="shared" ref="I9:I20" si="0">E9-G9</f>
        <v>131646226</v>
      </c>
      <c r="J9" s="5"/>
      <c r="K9" s="8">
        <v>39104</v>
      </c>
      <c r="L9" s="5"/>
      <c r="M9" s="8">
        <v>1061576055</v>
      </c>
      <c r="N9" s="5"/>
      <c r="O9" s="8">
        <v>929929829</v>
      </c>
      <c r="P9" s="5"/>
      <c r="Q9" s="8">
        <f t="shared" ref="Q9:Q20" si="1">M9-O9</f>
        <v>131646226</v>
      </c>
    </row>
    <row r="10" spans="1:17">
      <c r="A10" s="1" t="s">
        <v>25</v>
      </c>
      <c r="C10" s="8">
        <v>179774</v>
      </c>
      <c r="D10" s="5"/>
      <c r="E10" s="8">
        <v>1694117187</v>
      </c>
      <c r="F10" s="5"/>
      <c r="G10" s="8">
        <v>1688142407</v>
      </c>
      <c r="H10" s="5"/>
      <c r="I10" s="8">
        <f t="shared" si="0"/>
        <v>5974780</v>
      </c>
      <c r="J10" s="5"/>
      <c r="K10" s="8">
        <v>179774</v>
      </c>
      <c r="L10" s="5"/>
      <c r="M10" s="8">
        <v>1694117187</v>
      </c>
      <c r="N10" s="5"/>
      <c r="O10" s="8">
        <v>1688142407</v>
      </c>
      <c r="P10" s="5"/>
      <c r="Q10" s="8">
        <f t="shared" si="1"/>
        <v>5974780</v>
      </c>
    </row>
    <row r="11" spans="1:17">
      <c r="A11" s="1" t="s">
        <v>21</v>
      </c>
      <c r="C11" s="8">
        <v>27423</v>
      </c>
      <c r="D11" s="5"/>
      <c r="E11" s="8">
        <v>1616508105</v>
      </c>
      <c r="F11" s="5"/>
      <c r="G11" s="8">
        <v>1374765446</v>
      </c>
      <c r="H11" s="5"/>
      <c r="I11" s="8">
        <f t="shared" si="0"/>
        <v>241742659</v>
      </c>
      <c r="J11" s="5"/>
      <c r="K11" s="8">
        <v>27423</v>
      </c>
      <c r="L11" s="5"/>
      <c r="M11" s="8">
        <v>1616508105</v>
      </c>
      <c r="N11" s="5"/>
      <c r="O11" s="8">
        <v>1374765446</v>
      </c>
      <c r="P11" s="5"/>
      <c r="Q11" s="8">
        <f t="shared" si="1"/>
        <v>241742659</v>
      </c>
    </row>
    <row r="12" spans="1:17">
      <c r="A12" s="1" t="s">
        <v>17</v>
      </c>
      <c r="C12" s="8">
        <v>130801</v>
      </c>
      <c r="D12" s="5"/>
      <c r="E12" s="8">
        <v>1643487358</v>
      </c>
      <c r="F12" s="5"/>
      <c r="G12" s="8">
        <v>1397825127</v>
      </c>
      <c r="H12" s="5"/>
      <c r="I12" s="8">
        <f t="shared" si="0"/>
        <v>245662231</v>
      </c>
      <c r="J12" s="5"/>
      <c r="K12" s="8">
        <v>130801</v>
      </c>
      <c r="L12" s="5"/>
      <c r="M12" s="8">
        <v>1643487358</v>
      </c>
      <c r="N12" s="5"/>
      <c r="O12" s="8">
        <v>1397825127</v>
      </c>
      <c r="P12" s="5"/>
      <c r="Q12" s="8">
        <f t="shared" si="1"/>
        <v>245662231</v>
      </c>
    </row>
    <row r="13" spans="1:17">
      <c r="A13" s="1" t="s">
        <v>26</v>
      </c>
      <c r="C13" s="8">
        <v>57803</v>
      </c>
      <c r="D13" s="5"/>
      <c r="E13" s="8">
        <v>1640456509</v>
      </c>
      <c r="F13" s="5"/>
      <c r="G13" s="8">
        <v>1618080466</v>
      </c>
      <c r="H13" s="5"/>
      <c r="I13" s="8">
        <f t="shared" si="0"/>
        <v>22376043</v>
      </c>
      <c r="J13" s="5"/>
      <c r="K13" s="8">
        <v>57803</v>
      </c>
      <c r="L13" s="5"/>
      <c r="M13" s="8">
        <v>1640456509</v>
      </c>
      <c r="N13" s="5"/>
      <c r="O13" s="8">
        <v>1618080466</v>
      </c>
      <c r="P13" s="5"/>
      <c r="Q13" s="8">
        <f t="shared" si="1"/>
        <v>22376043</v>
      </c>
    </row>
    <row r="14" spans="1:17">
      <c r="A14" s="1" t="s">
        <v>19</v>
      </c>
      <c r="C14" s="8">
        <v>130000</v>
      </c>
      <c r="D14" s="5"/>
      <c r="E14" s="8">
        <v>1095840726</v>
      </c>
      <c r="F14" s="5"/>
      <c r="G14" s="8">
        <v>939351329</v>
      </c>
      <c r="H14" s="5"/>
      <c r="I14" s="8">
        <f t="shared" si="0"/>
        <v>156489397</v>
      </c>
      <c r="J14" s="5"/>
      <c r="K14" s="8">
        <v>130000</v>
      </c>
      <c r="L14" s="5"/>
      <c r="M14" s="8">
        <v>1095840726</v>
      </c>
      <c r="N14" s="5"/>
      <c r="O14" s="8">
        <v>939351329</v>
      </c>
      <c r="P14" s="5"/>
      <c r="Q14" s="8">
        <f t="shared" si="1"/>
        <v>156489397</v>
      </c>
    </row>
    <row r="15" spans="1:17">
      <c r="A15" s="1" t="s">
        <v>18</v>
      </c>
      <c r="C15" s="8">
        <v>120190</v>
      </c>
      <c r="D15" s="5"/>
      <c r="E15" s="8">
        <v>741938939</v>
      </c>
      <c r="F15" s="5"/>
      <c r="G15" s="8">
        <v>588533207</v>
      </c>
      <c r="H15" s="5"/>
      <c r="I15" s="8">
        <f t="shared" si="0"/>
        <v>153405732</v>
      </c>
      <c r="J15" s="5"/>
      <c r="K15" s="8">
        <v>120190</v>
      </c>
      <c r="L15" s="5"/>
      <c r="M15" s="8">
        <v>741938939</v>
      </c>
      <c r="N15" s="5"/>
      <c r="O15" s="8">
        <v>588533207</v>
      </c>
      <c r="P15" s="5"/>
      <c r="Q15" s="8">
        <f t="shared" si="1"/>
        <v>153405732</v>
      </c>
    </row>
    <row r="16" spans="1:17">
      <c r="A16" s="1" t="s">
        <v>23</v>
      </c>
      <c r="C16" s="8">
        <v>27657</v>
      </c>
      <c r="D16" s="5"/>
      <c r="E16" s="8">
        <v>1187948369</v>
      </c>
      <c r="F16" s="5"/>
      <c r="G16" s="8">
        <v>1014892905</v>
      </c>
      <c r="H16" s="5"/>
      <c r="I16" s="8">
        <f t="shared" si="0"/>
        <v>173055464</v>
      </c>
      <c r="J16" s="5"/>
      <c r="K16" s="8">
        <v>27657</v>
      </c>
      <c r="L16" s="5"/>
      <c r="M16" s="8">
        <v>1187948369</v>
      </c>
      <c r="N16" s="5"/>
      <c r="O16" s="8">
        <v>1014892905</v>
      </c>
      <c r="P16" s="5"/>
      <c r="Q16" s="8">
        <f t="shared" si="1"/>
        <v>173055464</v>
      </c>
    </row>
    <row r="17" spans="1:17">
      <c r="A17" s="1" t="s">
        <v>16</v>
      </c>
      <c r="C17" s="8">
        <v>26095</v>
      </c>
      <c r="D17" s="5"/>
      <c r="E17" s="8">
        <v>1224614877</v>
      </c>
      <c r="F17" s="5"/>
      <c r="G17" s="8">
        <v>1005607375</v>
      </c>
      <c r="H17" s="5"/>
      <c r="I17" s="8">
        <f t="shared" si="0"/>
        <v>219007502</v>
      </c>
      <c r="J17" s="5"/>
      <c r="K17" s="8">
        <v>26095</v>
      </c>
      <c r="L17" s="5"/>
      <c r="M17" s="8">
        <v>1224614877</v>
      </c>
      <c r="N17" s="5"/>
      <c r="O17" s="8">
        <v>1005607375</v>
      </c>
      <c r="P17" s="5"/>
      <c r="Q17" s="8">
        <f t="shared" si="1"/>
        <v>219007502</v>
      </c>
    </row>
    <row r="18" spans="1:17">
      <c r="A18" s="1" t="s">
        <v>15</v>
      </c>
      <c r="C18" s="8">
        <v>451858</v>
      </c>
      <c r="D18" s="5"/>
      <c r="E18" s="8">
        <v>2704000058</v>
      </c>
      <c r="F18" s="5"/>
      <c r="G18" s="8">
        <v>2242089041</v>
      </c>
      <c r="H18" s="5"/>
      <c r="I18" s="8">
        <f t="shared" si="0"/>
        <v>461911017</v>
      </c>
      <c r="J18" s="5"/>
      <c r="K18" s="8">
        <v>451858</v>
      </c>
      <c r="L18" s="5"/>
      <c r="M18" s="8">
        <v>2704000058</v>
      </c>
      <c r="N18" s="5"/>
      <c r="O18" s="8">
        <v>2242089041</v>
      </c>
      <c r="P18" s="5"/>
      <c r="Q18" s="8">
        <f t="shared" si="1"/>
        <v>461911017</v>
      </c>
    </row>
    <row r="19" spans="1:17">
      <c r="A19" s="1" t="s">
        <v>22</v>
      </c>
      <c r="C19" s="8">
        <v>276669</v>
      </c>
      <c r="D19" s="5"/>
      <c r="E19" s="8">
        <v>3322275658</v>
      </c>
      <c r="F19" s="5"/>
      <c r="G19" s="8">
        <v>3127522029</v>
      </c>
      <c r="H19" s="5"/>
      <c r="I19" s="8">
        <f t="shared" si="0"/>
        <v>194753629</v>
      </c>
      <c r="J19" s="5"/>
      <c r="K19" s="8">
        <v>276669</v>
      </c>
      <c r="L19" s="5"/>
      <c r="M19" s="8">
        <v>3322275658</v>
      </c>
      <c r="N19" s="5"/>
      <c r="O19" s="8">
        <v>3127522029</v>
      </c>
      <c r="P19" s="5"/>
      <c r="Q19" s="8">
        <f t="shared" si="1"/>
        <v>194753629</v>
      </c>
    </row>
    <row r="20" spans="1:17">
      <c r="A20" s="1" t="s">
        <v>37</v>
      </c>
      <c r="C20" s="8">
        <v>17926</v>
      </c>
      <c r="D20" s="5"/>
      <c r="E20" s="8">
        <v>15337214866</v>
      </c>
      <c r="F20" s="5"/>
      <c r="G20" s="8">
        <v>15087550945</v>
      </c>
      <c r="H20" s="5"/>
      <c r="I20" s="8">
        <f t="shared" si="0"/>
        <v>249663921</v>
      </c>
      <c r="J20" s="5"/>
      <c r="K20" s="8">
        <v>17926</v>
      </c>
      <c r="L20" s="5"/>
      <c r="M20" s="8">
        <v>15337214866</v>
      </c>
      <c r="N20" s="5"/>
      <c r="O20" s="8">
        <v>15087550945</v>
      </c>
      <c r="P20" s="5"/>
      <c r="Q20" s="8">
        <f t="shared" si="1"/>
        <v>249663921</v>
      </c>
    </row>
    <row r="21" spans="1:17" ht="24.75" thickBot="1">
      <c r="C21" s="5"/>
      <c r="D21" s="5"/>
      <c r="E21" s="9">
        <f>SUM(E8:E20)</f>
        <v>35841115076</v>
      </c>
      <c r="F21" s="5"/>
      <c r="G21" s="9">
        <f>SUM(G8:G20)</f>
        <v>33443238188</v>
      </c>
      <c r="H21" s="5"/>
      <c r="I21" s="9">
        <f>SUM(I8:I20)</f>
        <v>2397876888</v>
      </c>
      <c r="J21" s="5"/>
      <c r="K21" s="5"/>
      <c r="L21" s="5"/>
      <c r="M21" s="9">
        <f>SUM(M8:M20)</f>
        <v>35841115076</v>
      </c>
      <c r="N21" s="5"/>
      <c r="O21" s="9">
        <f>SUM(O8:O20)</f>
        <v>33443238188</v>
      </c>
      <c r="P21" s="5"/>
      <c r="Q21" s="9">
        <f>SUM(Q8:Q20)</f>
        <v>2397876888</v>
      </c>
    </row>
    <row r="22" spans="1:17" ht="24.75" thickTop="1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G23" s="5"/>
      <c r="H23" s="5"/>
      <c r="I23" s="5"/>
      <c r="J23" s="5"/>
      <c r="K23" s="5"/>
      <c r="L23" s="5"/>
      <c r="M23" s="5"/>
      <c r="N23" s="5"/>
      <c r="O23" s="8"/>
      <c r="P23" s="5"/>
      <c r="Q23" s="8"/>
    </row>
    <row r="24" spans="1:17">
      <c r="F24" s="4">
        <f t="shared" ref="F24:P24" si="2">F22-F23</f>
        <v>0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G27" s="8"/>
      <c r="H27" s="5"/>
      <c r="I27" s="8"/>
      <c r="J27" s="5"/>
      <c r="K27" s="5"/>
      <c r="L27" s="5"/>
      <c r="M27" s="5"/>
      <c r="N27" s="5"/>
      <c r="O27" s="8"/>
      <c r="P27" s="5"/>
      <c r="Q27" s="8"/>
    </row>
    <row r="28" spans="1:17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0"/>
  <sheetViews>
    <sheetView rightToLeft="1" workbookViewId="0">
      <selection activeCell="I17" sqref="I17"/>
    </sheetView>
  </sheetViews>
  <sheetFormatPr defaultRowHeight="24"/>
  <cols>
    <col min="1" max="1" width="24.42578125" style="1" bestFit="1" customWidth="1"/>
    <col min="2" max="2" width="1" style="1" customWidth="1"/>
    <col min="3" max="3" width="6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14.5703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6.42578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4.57031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4.75">
      <c r="A6" s="6" t="s">
        <v>3</v>
      </c>
      <c r="C6" s="7" t="s">
        <v>59</v>
      </c>
      <c r="D6" s="7" t="s">
        <v>59</v>
      </c>
      <c r="E6" s="7" t="s">
        <v>59</v>
      </c>
      <c r="F6" s="7" t="s">
        <v>59</v>
      </c>
      <c r="G6" s="7" t="s">
        <v>59</v>
      </c>
      <c r="H6" s="7" t="s">
        <v>59</v>
      </c>
      <c r="I6" s="7" t="s">
        <v>59</v>
      </c>
      <c r="K6" s="7" t="s">
        <v>60</v>
      </c>
      <c r="L6" s="7" t="s">
        <v>60</v>
      </c>
      <c r="M6" s="7" t="s">
        <v>60</v>
      </c>
      <c r="N6" s="7" t="s">
        <v>60</v>
      </c>
      <c r="O6" s="7" t="s">
        <v>60</v>
      </c>
      <c r="P6" s="7" t="s">
        <v>60</v>
      </c>
      <c r="Q6" s="7" t="s">
        <v>60</v>
      </c>
    </row>
    <row r="7" spans="1:17" ht="24.75">
      <c r="A7" s="7" t="s">
        <v>3</v>
      </c>
      <c r="C7" s="7" t="s">
        <v>7</v>
      </c>
      <c r="E7" s="7" t="s">
        <v>67</v>
      </c>
      <c r="G7" s="7" t="s">
        <v>68</v>
      </c>
      <c r="I7" s="7" t="s">
        <v>70</v>
      </c>
      <c r="K7" s="7" t="s">
        <v>7</v>
      </c>
      <c r="M7" s="7" t="s">
        <v>67</v>
      </c>
      <c r="O7" s="7" t="s">
        <v>68</v>
      </c>
      <c r="Q7" s="7" t="s">
        <v>70</v>
      </c>
    </row>
    <row r="8" spans="1:17">
      <c r="A8" s="1" t="s">
        <v>27</v>
      </c>
      <c r="C8" s="8">
        <v>163</v>
      </c>
      <c r="D8" s="5"/>
      <c r="E8" s="8">
        <v>11901153</v>
      </c>
      <c r="F8" s="5"/>
      <c r="G8" s="8">
        <v>11896482</v>
      </c>
      <c r="H8" s="5"/>
      <c r="I8" s="8">
        <v>4671</v>
      </c>
      <c r="J8" s="5"/>
      <c r="K8" s="8">
        <v>163</v>
      </c>
      <c r="L8" s="5"/>
      <c r="M8" s="8">
        <v>11901153</v>
      </c>
      <c r="N8" s="5"/>
      <c r="O8" s="8">
        <v>11896482</v>
      </c>
      <c r="P8" s="5"/>
      <c r="Q8" s="8">
        <v>4671</v>
      </c>
    </row>
    <row r="9" spans="1:17" ht="24.75" thickBot="1">
      <c r="E9" s="9">
        <f>SUM(E8)</f>
        <v>11901153</v>
      </c>
      <c r="G9" s="9">
        <f>SUM(G8)</f>
        <v>11896482</v>
      </c>
      <c r="I9" s="9">
        <f>SUM(I8)</f>
        <v>4671</v>
      </c>
      <c r="M9" s="9">
        <f>SUM(M8)</f>
        <v>11901153</v>
      </c>
      <c r="O9" s="9">
        <f>SUM(O8)</f>
        <v>11896482</v>
      </c>
      <c r="Q9" s="9">
        <f>SUM(Q8)</f>
        <v>4671</v>
      </c>
    </row>
    <row r="1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2"/>
  <sheetViews>
    <sheetView rightToLeft="1" topLeftCell="A4" workbookViewId="0">
      <selection activeCell="U11" sqref="U11"/>
    </sheetView>
  </sheetViews>
  <sheetFormatPr defaultRowHeight="24"/>
  <cols>
    <col min="1" max="1" width="24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 ht="24.75">
      <c r="A6" s="6" t="s">
        <v>3</v>
      </c>
      <c r="C6" s="7" t="s">
        <v>59</v>
      </c>
      <c r="D6" s="7" t="s">
        <v>59</v>
      </c>
      <c r="E6" s="7" t="s">
        <v>59</v>
      </c>
      <c r="F6" s="7" t="s">
        <v>59</v>
      </c>
      <c r="G6" s="7" t="s">
        <v>59</v>
      </c>
      <c r="H6" s="7" t="s">
        <v>59</v>
      </c>
      <c r="I6" s="7" t="s">
        <v>59</v>
      </c>
      <c r="J6" s="7" t="s">
        <v>59</v>
      </c>
      <c r="K6" s="7" t="s">
        <v>59</v>
      </c>
      <c r="M6" s="7" t="s">
        <v>60</v>
      </c>
      <c r="N6" s="7" t="s">
        <v>60</v>
      </c>
      <c r="O6" s="7" t="s">
        <v>60</v>
      </c>
      <c r="P6" s="7" t="s">
        <v>60</v>
      </c>
      <c r="Q6" s="7" t="s">
        <v>60</v>
      </c>
      <c r="R6" s="7" t="s">
        <v>60</v>
      </c>
      <c r="S6" s="7" t="s">
        <v>60</v>
      </c>
      <c r="T6" s="7" t="s">
        <v>60</v>
      </c>
      <c r="U6" s="7" t="s">
        <v>60</v>
      </c>
    </row>
    <row r="7" spans="1:21" ht="24.75">
      <c r="A7" s="7" t="s">
        <v>3</v>
      </c>
      <c r="C7" s="7" t="s">
        <v>71</v>
      </c>
      <c r="E7" s="7" t="s">
        <v>72</v>
      </c>
      <c r="G7" s="7" t="s">
        <v>73</v>
      </c>
      <c r="I7" s="7" t="s">
        <v>47</v>
      </c>
      <c r="K7" s="7" t="s">
        <v>74</v>
      </c>
      <c r="M7" s="7" t="s">
        <v>71</v>
      </c>
      <c r="O7" s="7" t="s">
        <v>72</v>
      </c>
      <c r="Q7" s="7" t="s">
        <v>73</v>
      </c>
      <c r="S7" s="7" t="s">
        <v>47</v>
      </c>
      <c r="U7" s="7" t="s">
        <v>74</v>
      </c>
    </row>
    <row r="8" spans="1:21">
      <c r="A8" s="1" t="s">
        <v>27</v>
      </c>
      <c r="C8" s="8">
        <v>0</v>
      </c>
      <c r="D8" s="5"/>
      <c r="E8" s="8">
        <v>0</v>
      </c>
      <c r="F8" s="5"/>
      <c r="G8" s="8">
        <v>4671</v>
      </c>
      <c r="H8" s="5"/>
      <c r="I8" s="8">
        <f>C8+E8+G8</f>
        <v>4671</v>
      </c>
      <c r="J8" s="5"/>
      <c r="K8" s="10">
        <f>I8/$I$21</f>
        <v>2.1743606966884049E-6</v>
      </c>
      <c r="L8" s="5"/>
      <c r="M8" s="8">
        <v>0</v>
      </c>
      <c r="N8" s="5"/>
      <c r="O8" s="8">
        <v>0</v>
      </c>
      <c r="P8" s="5"/>
      <c r="Q8" s="8">
        <v>4671</v>
      </c>
      <c r="R8" s="5"/>
      <c r="S8" s="8">
        <f>M8+O8+Q8</f>
        <v>4671</v>
      </c>
      <c r="T8" s="5"/>
      <c r="U8" s="10">
        <f>S8/$S$21</f>
        <v>2.1743606966884049E-6</v>
      </c>
    </row>
    <row r="9" spans="1:21">
      <c r="A9" s="1" t="s">
        <v>24</v>
      </c>
      <c r="C9" s="8">
        <v>0</v>
      </c>
      <c r="D9" s="5"/>
      <c r="E9" s="8">
        <v>142188287</v>
      </c>
      <c r="F9" s="5"/>
      <c r="G9" s="8">
        <v>0</v>
      </c>
      <c r="H9" s="5"/>
      <c r="I9" s="8">
        <f t="shared" ref="I9:I20" si="0">C9+E9+G9</f>
        <v>142188287</v>
      </c>
      <c r="J9" s="5"/>
      <c r="K9" s="10">
        <f t="shared" ref="K9:K20" si="1">I9/$I$21</f>
        <v>6.6188957992346587E-2</v>
      </c>
      <c r="L9" s="5"/>
      <c r="M9" s="8">
        <v>0</v>
      </c>
      <c r="N9" s="5"/>
      <c r="O9" s="8">
        <v>142188287</v>
      </c>
      <c r="P9" s="5"/>
      <c r="Q9" s="8">
        <v>0</v>
      </c>
      <c r="R9" s="5"/>
      <c r="S9" s="8">
        <f t="shared" ref="S9:S20" si="2">M9+O9+Q9</f>
        <v>142188287</v>
      </c>
      <c r="T9" s="5"/>
      <c r="U9" s="10">
        <f t="shared" ref="U9:U20" si="3">S9/$S$21</f>
        <v>6.6188957992346587E-2</v>
      </c>
    </row>
    <row r="10" spans="1:21">
      <c r="A10" s="1" t="s">
        <v>20</v>
      </c>
      <c r="C10" s="8">
        <v>0</v>
      </c>
      <c r="D10" s="5"/>
      <c r="E10" s="8">
        <v>131646226</v>
      </c>
      <c r="F10" s="5"/>
      <c r="G10" s="8">
        <v>0</v>
      </c>
      <c r="H10" s="5"/>
      <c r="I10" s="8">
        <f t="shared" si="0"/>
        <v>131646226</v>
      </c>
      <c r="J10" s="5"/>
      <c r="K10" s="10">
        <f t="shared" si="1"/>
        <v>6.1281605583763485E-2</v>
      </c>
      <c r="L10" s="5"/>
      <c r="M10" s="8">
        <v>0</v>
      </c>
      <c r="N10" s="5"/>
      <c r="O10" s="8">
        <v>131646226</v>
      </c>
      <c r="P10" s="5"/>
      <c r="Q10" s="8">
        <v>0</v>
      </c>
      <c r="R10" s="5"/>
      <c r="S10" s="8">
        <f t="shared" si="2"/>
        <v>131646226</v>
      </c>
      <c r="T10" s="5"/>
      <c r="U10" s="10">
        <f t="shared" si="3"/>
        <v>6.1281605583763485E-2</v>
      </c>
    </row>
    <row r="11" spans="1:21">
      <c r="A11" s="1" t="s">
        <v>25</v>
      </c>
      <c r="C11" s="8">
        <v>0</v>
      </c>
      <c r="D11" s="5"/>
      <c r="E11" s="8">
        <v>5974780</v>
      </c>
      <c r="F11" s="5"/>
      <c r="G11" s="8">
        <v>0</v>
      </c>
      <c r="H11" s="5"/>
      <c r="I11" s="8">
        <f t="shared" si="0"/>
        <v>5974780</v>
      </c>
      <c r="J11" s="5"/>
      <c r="K11" s="10">
        <f t="shared" si="1"/>
        <v>2.7812731328109505E-3</v>
      </c>
      <c r="L11" s="5"/>
      <c r="M11" s="8">
        <v>0</v>
      </c>
      <c r="N11" s="5"/>
      <c r="O11" s="8">
        <v>5974780</v>
      </c>
      <c r="P11" s="5"/>
      <c r="Q11" s="8">
        <v>0</v>
      </c>
      <c r="R11" s="5"/>
      <c r="S11" s="8">
        <f t="shared" si="2"/>
        <v>5974780</v>
      </c>
      <c r="T11" s="5"/>
      <c r="U11" s="10">
        <f t="shared" si="3"/>
        <v>2.7812731328109505E-3</v>
      </c>
    </row>
    <row r="12" spans="1:21">
      <c r="A12" s="1" t="s">
        <v>21</v>
      </c>
      <c r="C12" s="8">
        <v>0</v>
      </c>
      <c r="D12" s="5"/>
      <c r="E12" s="8">
        <v>241742659</v>
      </c>
      <c r="F12" s="5"/>
      <c r="G12" s="8">
        <v>0</v>
      </c>
      <c r="H12" s="5"/>
      <c r="I12" s="8">
        <f t="shared" si="0"/>
        <v>241742659</v>
      </c>
      <c r="J12" s="5"/>
      <c r="K12" s="10">
        <f t="shared" si="1"/>
        <v>0.1125317354833114</v>
      </c>
      <c r="L12" s="5"/>
      <c r="M12" s="8">
        <v>0</v>
      </c>
      <c r="N12" s="5"/>
      <c r="O12" s="8">
        <v>241742659</v>
      </c>
      <c r="P12" s="5"/>
      <c r="Q12" s="8">
        <v>0</v>
      </c>
      <c r="R12" s="5"/>
      <c r="S12" s="8">
        <f t="shared" si="2"/>
        <v>241742659</v>
      </c>
      <c r="T12" s="5"/>
      <c r="U12" s="10">
        <f t="shared" si="3"/>
        <v>0.1125317354833114</v>
      </c>
    </row>
    <row r="13" spans="1:21">
      <c r="A13" s="1" t="s">
        <v>17</v>
      </c>
      <c r="C13" s="8">
        <v>0</v>
      </c>
      <c r="D13" s="5"/>
      <c r="E13" s="8">
        <v>245662231</v>
      </c>
      <c r="F13" s="5"/>
      <c r="G13" s="8">
        <v>0</v>
      </c>
      <c r="H13" s="5"/>
      <c r="I13" s="8">
        <f t="shared" si="0"/>
        <v>245662231</v>
      </c>
      <c r="J13" s="5"/>
      <c r="K13" s="10">
        <f t="shared" si="1"/>
        <v>0.1143563048056493</v>
      </c>
      <c r="L13" s="5"/>
      <c r="M13" s="8">
        <v>0</v>
      </c>
      <c r="N13" s="5"/>
      <c r="O13" s="8">
        <v>245662231</v>
      </c>
      <c r="P13" s="5"/>
      <c r="Q13" s="8">
        <v>0</v>
      </c>
      <c r="R13" s="5"/>
      <c r="S13" s="8">
        <f t="shared" si="2"/>
        <v>245662231</v>
      </c>
      <c r="T13" s="5"/>
      <c r="U13" s="10">
        <f t="shared" si="3"/>
        <v>0.1143563048056493</v>
      </c>
    </row>
    <row r="14" spans="1:21">
      <c r="A14" s="1" t="s">
        <v>26</v>
      </c>
      <c r="C14" s="8">
        <v>0</v>
      </c>
      <c r="D14" s="5"/>
      <c r="E14" s="8">
        <v>22376043</v>
      </c>
      <c r="F14" s="5"/>
      <c r="G14" s="8">
        <v>0</v>
      </c>
      <c r="H14" s="5"/>
      <c r="I14" s="8">
        <f t="shared" si="0"/>
        <v>22376043</v>
      </c>
      <c r="J14" s="5"/>
      <c r="K14" s="10">
        <f t="shared" si="1"/>
        <v>1.0416096862900816E-2</v>
      </c>
      <c r="L14" s="5"/>
      <c r="M14" s="8">
        <v>0</v>
      </c>
      <c r="N14" s="5"/>
      <c r="O14" s="8">
        <v>22376043</v>
      </c>
      <c r="P14" s="5"/>
      <c r="Q14" s="8">
        <v>0</v>
      </c>
      <c r="R14" s="5"/>
      <c r="S14" s="8">
        <f t="shared" si="2"/>
        <v>22376043</v>
      </c>
      <c r="T14" s="5"/>
      <c r="U14" s="10">
        <f t="shared" si="3"/>
        <v>1.0416096862900816E-2</v>
      </c>
    </row>
    <row r="15" spans="1:21">
      <c r="A15" s="1" t="s">
        <v>19</v>
      </c>
      <c r="C15" s="8">
        <v>0</v>
      </c>
      <c r="D15" s="5"/>
      <c r="E15" s="8">
        <v>156489391</v>
      </c>
      <c r="F15" s="5"/>
      <c r="G15" s="8">
        <v>0</v>
      </c>
      <c r="H15" s="5"/>
      <c r="I15" s="8">
        <f t="shared" si="0"/>
        <v>156489391</v>
      </c>
      <c r="J15" s="5"/>
      <c r="K15" s="10">
        <f t="shared" si="1"/>
        <v>7.284615312333638E-2</v>
      </c>
      <c r="L15" s="5"/>
      <c r="M15" s="8">
        <v>0</v>
      </c>
      <c r="N15" s="5"/>
      <c r="O15" s="8">
        <v>156489391</v>
      </c>
      <c r="P15" s="5"/>
      <c r="Q15" s="8">
        <v>0</v>
      </c>
      <c r="R15" s="5"/>
      <c r="S15" s="8">
        <f t="shared" si="2"/>
        <v>156489391</v>
      </c>
      <c r="T15" s="5"/>
      <c r="U15" s="10">
        <f t="shared" si="3"/>
        <v>7.284615312333638E-2</v>
      </c>
    </row>
    <row r="16" spans="1:21">
      <c r="A16" s="1" t="s">
        <v>18</v>
      </c>
      <c r="C16" s="8">
        <v>0</v>
      </c>
      <c r="D16" s="5"/>
      <c r="E16" s="8">
        <v>153405732</v>
      </c>
      <c r="F16" s="5"/>
      <c r="G16" s="8">
        <v>0</v>
      </c>
      <c r="H16" s="5"/>
      <c r="I16" s="8">
        <f t="shared" si="0"/>
        <v>153405732</v>
      </c>
      <c r="J16" s="5"/>
      <c r="K16" s="10">
        <f t="shared" si="1"/>
        <v>7.1410703127277833E-2</v>
      </c>
      <c r="L16" s="5"/>
      <c r="M16" s="8">
        <v>0</v>
      </c>
      <c r="N16" s="5"/>
      <c r="O16" s="8">
        <v>153405732</v>
      </c>
      <c r="P16" s="5"/>
      <c r="Q16" s="8">
        <v>0</v>
      </c>
      <c r="R16" s="5"/>
      <c r="S16" s="8">
        <f t="shared" si="2"/>
        <v>153405732</v>
      </c>
      <c r="T16" s="5"/>
      <c r="U16" s="10">
        <f t="shared" si="3"/>
        <v>7.1410703127277833E-2</v>
      </c>
    </row>
    <row r="17" spans="1:21">
      <c r="A17" s="1" t="s">
        <v>23</v>
      </c>
      <c r="C17" s="8">
        <v>0</v>
      </c>
      <c r="D17" s="5"/>
      <c r="E17" s="8">
        <v>173055470</v>
      </c>
      <c r="F17" s="5"/>
      <c r="G17" s="8">
        <v>0</v>
      </c>
      <c r="H17" s="5"/>
      <c r="I17" s="8">
        <f t="shared" si="0"/>
        <v>173055470</v>
      </c>
      <c r="J17" s="5"/>
      <c r="K17" s="10">
        <f t="shared" si="1"/>
        <v>8.0557699061215876E-2</v>
      </c>
      <c r="L17" s="5"/>
      <c r="M17" s="8">
        <v>0</v>
      </c>
      <c r="N17" s="5"/>
      <c r="O17" s="8">
        <v>173055470</v>
      </c>
      <c r="P17" s="5"/>
      <c r="Q17" s="8">
        <v>0</v>
      </c>
      <c r="R17" s="5"/>
      <c r="S17" s="8">
        <f t="shared" si="2"/>
        <v>173055470</v>
      </c>
      <c r="T17" s="5"/>
      <c r="U17" s="10">
        <f t="shared" si="3"/>
        <v>8.0557699061215876E-2</v>
      </c>
    </row>
    <row r="18" spans="1:21">
      <c r="A18" s="1" t="s">
        <v>16</v>
      </c>
      <c r="C18" s="8">
        <v>0</v>
      </c>
      <c r="D18" s="5"/>
      <c r="E18" s="8">
        <v>219007502</v>
      </c>
      <c r="F18" s="5"/>
      <c r="G18" s="8">
        <v>0</v>
      </c>
      <c r="H18" s="5"/>
      <c r="I18" s="8">
        <f t="shared" si="0"/>
        <v>219007502</v>
      </c>
      <c r="J18" s="5"/>
      <c r="K18" s="10">
        <f t="shared" si="1"/>
        <v>0.10194847026947276</v>
      </c>
      <c r="L18" s="5"/>
      <c r="M18" s="8">
        <v>0</v>
      </c>
      <c r="N18" s="5"/>
      <c r="O18" s="8">
        <v>219007502</v>
      </c>
      <c r="P18" s="5"/>
      <c r="Q18" s="8">
        <v>0</v>
      </c>
      <c r="R18" s="5"/>
      <c r="S18" s="8">
        <f t="shared" si="2"/>
        <v>219007502</v>
      </c>
      <c r="T18" s="5"/>
      <c r="U18" s="10">
        <f t="shared" si="3"/>
        <v>0.10194847026947276</v>
      </c>
    </row>
    <row r="19" spans="1:21">
      <c r="A19" s="1" t="s">
        <v>15</v>
      </c>
      <c r="C19" s="8">
        <v>0</v>
      </c>
      <c r="D19" s="5"/>
      <c r="E19" s="8">
        <v>461911017</v>
      </c>
      <c r="F19" s="5"/>
      <c r="G19" s="8">
        <v>0</v>
      </c>
      <c r="H19" s="5"/>
      <c r="I19" s="8">
        <f t="shared" si="0"/>
        <v>461911017</v>
      </c>
      <c r="J19" s="5"/>
      <c r="K19" s="10">
        <f t="shared" si="1"/>
        <v>0.21502058675490682</v>
      </c>
      <c r="L19" s="5"/>
      <c r="M19" s="8">
        <v>0</v>
      </c>
      <c r="N19" s="5"/>
      <c r="O19" s="8">
        <v>461911017</v>
      </c>
      <c r="P19" s="5"/>
      <c r="Q19" s="8">
        <v>0</v>
      </c>
      <c r="R19" s="5"/>
      <c r="S19" s="8">
        <f t="shared" si="2"/>
        <v>461911017</v>
      </c>
      <c r="T19" s="5"/>
      <c r="U19" s="10">
        <f t="shared" si="3"/>
        <v>0.21502058675490682</v>
      </c>
    </row>
    <row r="20" spans="1:21">
      <c r="A20" s="1" t="s">
        <v>22</v>
      </c>
      <c r="C20" s="8">
        <v>0</v>
      </c>
      <c r="D20" s="5"/>
      <c r="E20" s="8">
        <v>194753629</v>
      </c>
      <c r="F20" s="5"/>
      <c r="G20" s="8">
        <v>0</v>
      </c>
      <c r="H20" s="5"/>
      <c r="I20" s="8">
        <f t="shared" si="0"/>
        <v>194753629</v>
      </c>
      <c r="J20" s="5"/>
      <c r="K20" s="10">
        <f t="shared" si="1"/>
        <v>9.0658239442311106E-2</v>
      </c>
      <c r="L20" s="5"/>
      <c r="M20" s="8">
        <v>0</v>
      </c>
      <c r="N20" s="5"/>
      <c r="O20" s="8">
        <v>194753629</v>
      </c>
      <c r="P20" s="5"/>
      <c r="Q20" s="8">
        <v>0</v>
      </c>
      <c r="R20" s="5"/>
      <c r="S20" s="8">
        <f t="shared" si="2"/>
        <v>194753629</v>
      </c>
      <c r="T20" s="5"/>
      <c r="U20" s="10">
        <f t="shared" si="3"/>
        <v>9.0658239442311106E-2</v>
      </c>
    </row>
    <row r="21" spans="1:21" ht="24.75" thickBot="1">
      <c r="C21" s="9">
        <f>SUM(C8:C20)</f>
        <v>0</v>
      </c>
      <c r="D21" s="5"/>
      <c r="E21" s="9">
        <f>SUM(E8:E20)</f>
        <v>2148212967</v>
      </c>
      <c r="F21" s="5"/>
      <c r="G21" s="9">
        <f>SUM(G8:G20)</f>
        <v>4671</v>
      </c>
      <c r="H21" s="5"/>
      <c r="I21" s="9">
        <f>SUM(I8:I20)</f>
        <v>2148217638</v>
      </c>
      <c r="J21" s="5"/>
      <c r="K21" s="14">
        <f>SUM(K8:K20)</f>
        <v>0.99999999999999989</v>
      </c>
      <c r="L21" s="5"/>
      <c r="M21" s="9">
        <f>SUM(M8:M20)</f>
        <v>0</v>
      </c>
      <c r="N21" s="5"/>
      <c r="O21" s="9">
        <f>SUM(O8:O20)</f>
        <v>2148212967</v>
      </c>
      <c r="P21" s="5"/>
      <c r="Q21" s="9">
        <f>SUM(Q8:Q20)</f>
        <v>4671</v>
      </c>
      <c r="R21" s="5"/>
      <c r="S21" s="9">
        <f>SUM(S8:S20)</f>
        <v>2148217638</v>
      </c>
      <c r="T21" s="5"/>
      <c r="U21" s="14">
        <f>SUM(U8:U20)</f>
        <v>0.99999999999999989</v>
      </c>
    </row>
    <row r="22" spans="1:21" ht="24.75" thickTop="1">
      <c r="E22" s="4"/>
      <c r="G22" s="4"/>
      <c r="O22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0"/>
  <sheetViews>
    <sheetView rightToLeft="1" workbookViewId="0">
      <selection activeCell="I20" sqref="I20"/>
    </sheetView>
  </sheetViews>
  <sheetFormatPr defaultRowHeight="24"/>
  <cols>
    <col min="1" max="1" width="28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2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7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4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24.75">
      <c r="A6" s="6" t="s">
        <v>61</v>
      </c>
      <c r="C6" s="7" t="s">
        <v>59</v>
      </c>
      <c r="D6" s="7" t="s">
        <v>59</v>
      </c>
      <c r="E6" s="7" t="s">
        <v>59</v>
      </c>
      <c r="F6" s="7" t="s">
        <v>59</v>
      </c>
      <c r="G6" s="7" t="s">
        <v>59</v>
      </c>
      <c r="H6" s="7" t="s">
        <v>59</v>
      </c>
      <c r="I6" s="7" t="s">
        <v>59</v>
      </c>
      <c r="K6" s="7" t="s">
        <v>60</v>
      </c>
      <c r="L6" s="7" t="s">
        <v>60</v>
      </c>
      <c r="M6" s="7" t="s">
        <v>60</v>
      </c>
      <c r="N6" s="7" t="s">
        <v>60</v>
      </c>
      <c r="O6" s="7" t="s">
        <v>60</v>
      </c>
      <c r="P6" s="7" t="s">
        <v>60</v>
      </c>
      <c r="Q6" s="7" t="s">
        <v>60</v>
      </c>
    </row>
    <row r="7" spans="1:17" ht="24.75">
      <c r="A7" s="7" t="s">
        <v>61</v>
      </c>
      <c r="C7" s="7" t="s">
        <v>75</v>
      </c>
      <c r="E7" s="7" t="s">
        <v>72</v>
      </c>
      <c r="G7" s="7" t="s">
        <v>73</v>
      </c>
      <c r="I7" s="7" t="s">
        <v>76</v>
      </c>
      <c r="K7" s="7" t="s">
        <v>75</v>
      </c>
      <c r="M7" s="7" t="s">
        <v>72</v>
      </c>
      <c r="O7" s="7" t="s">
        <v>73</v>
      </c>
      <c r="Q7" s="7" t="s">
        <v>76</v>
      </c>
    </row>
    <row r="8" spans="1:17">
      <c r="A8" s="1" t="s">
        <v>37</v>
      </c>
      <c r="C8" s="8">
        <v>0</v>
      </c>
      <c r="D8" s="5"/>
      <c r="E8" s="8">
        <v>249663920</v>
      </c>
      <c r="F8" s="5"/>
      <c r="G8" s="8">
        <v>0</v>
      </c>
      <c r="H8" s="5"/>
      <c r="I8" s="8">
        <v>249663920</v>
      </c>
      <c r="J8" s="5"/>
      <c r="K8" s="8">
        <v>0</v>
      </c>
      <c r="L8" s="5"/>
      <c r="M8" s="8">
        <v>249663920</v>
      </c>
      <c r="N8" s="5"/>
      <c r="O8" s="8">
        <v>0</v>
      </c>
      <c r="P8" s="5"/>
      <c r="Q8" s="8">
        <v>249663920</v>
      </c>
    </row>
    <row r="9" spans="1:17" ht="24.75" thickBot="1">
      <c r="C9" s="9">
        <f>SUM(C8)</f>
        <v>0</v>
      </c>
      <c r="D9" s="5"/>
      <c r="E9" s="9">
        <f>SUM(E8)</f>
        <v>249663920</v>
      </c>
      <c r="F9" s="5"/>
      <c r="G9" s="9">
        <f>SUM(G8)</f>
        <v>0</v>
      </c>
      <c r="H9" s="5"/>
      <c r="I9" s="9">
        <f>SUM(I8)</f>
        <v>249663920</v>
      </c>
      <c r="J9" s="5"/>
      <c r="K9" s="9">
        <f>SUM(K8)</f>
        <v>0</v>
      </c>
      <c r="L9" s="5"/>
      <c r="M9" s="9">
        <f>SUM(M8)</f>
        <v>249663920</v>
      </c>
      <c r="N9" s="5"/>
      <c r="O9" s="9">
        <f>SUM(O8)</f>
        <v>0</v>
      </c>
      <c r="P9" s="5"/>
      <c r="Q9" s="9">
        <f>SUM(Q8)</f>
        <v>249663920</v>
      </c>
    </row>
    <row r="10" spans="1:17" ht="24.75" thickTop="1"/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2022-04-26T04:50:36Z</dcterms:created>
  <dcterms:modified xsi:type="dcterms:W3CDTF">2022-04-26T05:39:28Z</dcterms:modified>
</cp:coreProperties>
</file>